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tabRatio="604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<sst xmlns="http://schemas.openxmlformats.org/spreadsheetml/2006/main" count="2043" uniqueCount="681">
  <si>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</si>
  <si>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</si>
  <si>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</si>
  <si>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</si>
  <si>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</si>
  <si>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</si>
  <si>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</si>
  <si>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</si>
  <si>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</si>
  <si>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</si>
  <si>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</si>
  <si>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</si>
  <si>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</si>
  <si>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</si>
  <si>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</si>
  <si>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</si>
  <si>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</si>
  <si>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</si>
  <si>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</si>
  <si>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</si>
  <si>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</si>
  <si>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</si>
  <si>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</si>
  <si>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</si>
  <si>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</si>
  <si>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</si>
  <si>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</si>
  <si>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</si>
  <si>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</si>
  <si>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</si>
  <si>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</si>
  <si>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</si>
  <si>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</si>
  <si>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</si>
  <si>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</si>
  <si>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</si>
  <si>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</si>
  <si>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</si>
  <si>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</si>
  <si>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</si>
  <si>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</si>
  <si>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</si>
  <si>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</si>
  <si>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</si>
  <si>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</si>
  <si>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</si>
  <si>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</si>
  <si>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</si>
  <si>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</si>
  <si>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</si>
  <si>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</si>
  <si>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</si>
  <si>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</si>
  <si>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</si>
  <si>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</si>
  <si>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</si>
  <si>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</si>
  <si>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</si>
  <si>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</si>
  <si>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</si>
  <si>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</si>
  <si>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</si>
  <si>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</si>
  <si>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</si>
  <si>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</si>
  <si>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</si>
  <si>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</si>
  <si>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</si>
  <si>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</si>
  <si>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</si>
  <si>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</si>
  <si>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</si>
  <si>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</si>
  <si>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</si>
  <si>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</si>
  <si>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</si>
  <si>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</si>
  <si>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</si>
  <si>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</si>
  <si>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</si>
  <si>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</si>
  <si>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</si>
  <si>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</si>
  <si>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</si>
  <si>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</si>
  <si>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</si>
  <si>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</si>
  <si>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</si>
  <si>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</si>
  <si>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</si>
  <si>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</si>
  <si>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</si>
  <si>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</si>
  <si>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</si>
  <si>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</si>
  <si>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</si>
  <si>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</si>
  <si>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</si>
  <si>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</si>
  <si>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</si>
  <si>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</si>
  <si>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</si>
  <si>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</si>
  <si>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</si>
  <si>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</si>
  <si>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</si>
  <si>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</si>
  <si>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</si>
  <si>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</si>
  <si>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</si>
  <si>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</si>
  <si>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</si>
  <si>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</si>
  <si>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</si>
  <si>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</si>
  <si>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</si>
  <si>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</si>
  <si>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</si>
  <si>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</si>
  <si>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</si>
  <si>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</si>
  <si>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</si>
  <si>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</si>
  <si>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</si>
  <si>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</si>
  <si>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</si>
  <si>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</si>
  <si>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</si>
  <si>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</si>
  <si>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</si>
  <si>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</si>
  <si>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</si>
  <si>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</si>
  <si>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</si>
  <si>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</si>
  <si>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</si>
  <si>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</si>
  <si>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</si>
  <si>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</si>
  <si>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</si>
  <si>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</si>
  <si>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</si>
  <si>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</si>
  <si>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</si>
  <si>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</si>
  <si>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</si>
  <si>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</si>
  <si>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</si>
  <si>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</si>
  <si>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</si>
  <si>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</si>
  <si>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</si>
  <si>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</si>
  <si>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</si>
  <si>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</si>
  <si>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</si>
  <si>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</si>
  <si>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</si>
  <si>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</si>
  <si>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</si>
  <si>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</si>
  <si>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</si>
  <si>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</si>
  <si>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</si>
  <si>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</si>
  <si>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</si>
  <si>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</si>
  <si>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</si>
  <si>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</si>
  <si>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</si>
  <si>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</si>
  <si>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</si>
  <si>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</si>
  <si>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</si>
  <si>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</si>
  <si>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</si>
  <si>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</si>
  <si>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</si>
  <si>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</si>
  <si>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</si>
  <si>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</si>
  <si>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</si>
  <si>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</si>
  <si>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</si>
  <si>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</si>
  <si>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</si>
  <si>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</si>
  <si>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</si>
  <si>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</si>
  <si>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</si>
  <si>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</si>
  <si>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</si>
  <si>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</si>
  <si>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</si>
  <si>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</si>
  <si>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</si>
  <si>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</si>
  <si>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</si>
  <si>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</si>
  <si>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</si>
  <si>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</si>
  <si>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</si>
  <si>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</si>
  <si>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</si>
  <si>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</si>
  <si>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</si>
  <si>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</si>
  <si>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</si>
  <si>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</si>
  <si>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</si>
  <si>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</si>
  <si>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</si>
  <si>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</si>
  <si>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</si>
  <si>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</si>
  <si>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</si>
  <si>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</si>
  <si>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</si>
  <si>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</si>
  <si>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</si>
  <si>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</si>
  <si>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</si>
  <si>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</si>
  <si>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</si>
  <si>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</si>
  <si>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</si>
  <si>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</si>
  <si>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</si>
  <si>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</si>
  <si>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</si>
  <si>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</si>
  <si>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</si>
  <si>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</si>
  <si>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</si>
  <si>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</si>
  <si>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</si>
  <si>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</si>
  <si>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</si>
  <si>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</si>
  <si>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</si>
  <si>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</si>
  <si>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</si>
  <si>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</si>
  <si>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</si>
  <si>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</si>
  <si>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</si>
  <si>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</si>
  <si>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</si>
  <si>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</si>
  <si>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</si>
  <si>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</si>
  <si>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</si>
  <si>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</si>
  <si>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</si>
  <si>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</si>
  <si>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</si>
  <si>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</si>
  <si>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</si>
  <si>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</si>
  <si>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</si>
  <si>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</si>
  <si>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</si>
  <si>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</si>
  <si>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</si>
  <si>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</si>
  <si>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</si>
  <si>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</si>
  <si>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</si>
  <si>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</si>
  <si>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</si>
  <si>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</si>
  <si>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</si>
  <si>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</si>
  <si>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</si>
  <si>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</si>
  <si>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</si>
  <si>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</si>
  <si>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</si>
  <si>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</si>
  <si>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</si>
  <si>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</si>
  <si>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</si>
  <si>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</si>
  <si>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</si>
  <si>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</si>
  <si>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</si>
  <si>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</si>
  <si>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</si>
  <si>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</si>
  <si>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</si>
  <si>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</si>
  <si>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</si>
  <si>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</si>
  <si>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</si>
  <si>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</si>
  <si>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</si>
  <si>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</si>
  <si>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</si>
  <si>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</si>
  <si>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</si>
  <si>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</si>
  <si>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</si>
  <si>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</si>
  <si>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</si>
  <si>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</si>
  <si>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</si>
  <si>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</si>
  <si>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</si>
  <si>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</si>
  <si>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</si>
  <si>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</si>
  <si>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</si>
  <si>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</si>
  <si>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</si>
  <si>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</si>
  <si>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</si>
  <si>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</si>
  <si>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</si>
  <si>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</si>
  <si>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</si>
  <si>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</si>
  <si>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</si>
  <si>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</si>
  <si>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</si>
  <si>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</si>
  <si>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</si>
  <si>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</si>
  <si>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</si>
  <si>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</si>
  <si>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</si>
  <si>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</si>
  <si>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</si>
  <si>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</si>
  <si>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</si>
  <si>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</si>
  <si>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</si>
  <si>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</si>
  <si>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</si>
  <si>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</si>
  <si>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</si>
  <si>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</si>
  <si>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</si>
  <si>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</si>
  <si>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</si>
  <si>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</si>
  <si>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</si>
  <si>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</si>
  <si>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</si>
  <si>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</si>
  <si>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</si>
  <si>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</si>
  <si>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</si>
  <si>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</si>
  <si>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</si>
  <si>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</si>
  <si>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</si>
  <si>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</si>
  <si>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</si>
  <si>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</si>
  <si>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</si>
  <si>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</si>
  <si>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</si>
  <si>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</si>
  <si>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</si>
  <si>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</si>
  <si>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</si>
  <si>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</si>
  <si>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</si>
  <si>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</si>
  <si>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</si>
  <si>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</si>
  <si>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</si>
  <si>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</si>
  <si>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</si>
  <si>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</si>
  <si>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</si>
  <si>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</si>
  <si>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</si>
  <si>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</si>
  <si>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</si>
  <si>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</si>
  <si>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</si>
  <si>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</si>
  <si>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</si>
  <si>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</si>
  <si>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</si>
  <si>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</si>
  <si>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</si>
  <si>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</si>
  <si>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</si>
  <si>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</si>
  <si>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</si>
  <si>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</si>
  <si>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</si>
  <si>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</si>
  <si>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</si>
  <si>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</si>
  <si>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</si>
  <si>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</si>
  <si>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</si>
  <si>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</si>
  <si>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</si>
  <si>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</si>
  <si>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</si>
  <si>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</si>
  <si>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</si>
  <si>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</si>
  <si>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</si>
  <si>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</si>
  <si>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</si>
  <si>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</si>
  <si>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</si>
  <si>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</si>
  <si>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</si>
  <si>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</si>
  <si>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</si>
  <si>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</si>
  <si>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</si>
  <si>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</si>
  <si>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</si>
  <si>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</si>
  <si>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</si>
  <si>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</si>
  <si>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</si>
  <si>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</si>
  <si>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</si>
  <si>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</si>
  <si>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</si>
  <si>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</si>
  <si>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</si>
  <si>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</si>
  <si>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</si>
  <si>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</si>
  <si>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</si>
  <si>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</si>
  <si>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</si>
  <si>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</si>
  <si>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</si>
  <si>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</si>
  <si>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</si>
  <si>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</si>
  <si>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</si>
  <si>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</si>
  <si>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</si>
  <si>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</si>
  <si>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</si>
  <si>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</si>
  <si>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</si>
  <si>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</si>
  <si>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</si>
  <si>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</si>
  <si>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</si>
  <si>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</si>
  <si>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</si>
  <si>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</si>
  <si>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</si>
  <si>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</si>
  <si>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</si>
  <si>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</si>
  <si>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</si>
  <si>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</si>
  <si>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</si>
  <si>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</si>
  <si>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</si>
  <si>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</si>
  <si>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</si>
  <si>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</si>
  <si>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</si>
  <si>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</si>
  <si>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</si>
  <si>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</si>
  <si>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</si>
  <si>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</si>
  <si>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</si>
  <si>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</si>
  <si>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</si>
  <si>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</si>
  <si>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</si>
  <si>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</si>
  <si>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</si>
  <si>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</si>
  <si>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</si>
  <si>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</si>
  <si>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</si>
  <si>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</si>
  <si>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</si>
  <si>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</si>
  <si>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</si>
  <si>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</si>
  <si>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</si>
  <si>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</si>
  <si>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</si>
  <si>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</si>
  <si>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</si>
  <si>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</si>
  <si>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</si>
  <si>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</si>
  <si>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</si>
  <si>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</si>
  <si>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</si>
  <si>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</si>
  <si>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</si>
  <si>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</si>
  <si>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</si>
  <si>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</si>
  <si>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</si>
  <si>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</si>
  <si>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</si>
  <si>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</si>
  <si>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</si>
  <si>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</si>
  <si>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</si>
  <si>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</si>
  <si>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</si>
  <si>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</si>
  <si>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</si>
  <si>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</si>
  <si>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</si>
  <si>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</si>
  <si>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</si>
  <si>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</si>
  <si>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</si>
  <si>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</si>
  <si>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</si>
  <si>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</si>
  <si>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</si>
  <si>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</si>
  <si>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</si>
  <si>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</si>
  <si>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</si>
  <si>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</si>
  <si>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</si>
  <si>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</si>
  <si>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</si>
  <si>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</si>
  <si>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</si>
  <si>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</si>
  <si>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</si>
  <si>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</si>
  <si>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</si>
  <si>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</si>
  <si>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</si>
  <si>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</si>
  <si>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</si>
  <si>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</si>
  <si>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</si>
  <si>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</si>
  <si>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</si>
  <si>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</si>
  <si>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</si>
  <si>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</si>
  <si>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</si>
  <si>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</si>
  <si>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</si>
  <si>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</si>
  <si>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</si>
  <si>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</si>
  <si>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</si>
  <si>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</si>
  <si>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</si>
  <si>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</si>
  <si>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</si>
  <si>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</si>
  <si>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</si>
  <si>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</si>
  <si>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</si>
  <si>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 xml:space="preserve"> </t>
  </si>
  <si>
    <t>Օրենքով սահմանված դեպքերում համայնքային հիմնարկների կողմից առանց տեղական տուրքի գանձման մատուցվող ծառայությունների</t>
  </si>
  <si>
    <t>Գյուղատնտեսություն</t>
  </si>
  <si>
    <t>Ջրամատակարարում</t>
  </si>
  <si>
    <t>Հանգիստ, մշակույթ և կրոն</t>
  </si>
  <si>
    <t>Բարձրագույն կրթություն</t>
  </si>
  <si>
    <t>Բարձրագույն մասնագիտական կրթություն</t>
  </si>
  <si>
    <t>Կրթություն</t>
  </si>
  <si>
    <t>Հասարակական կարգ, անվտանգություն և դատական գործունեություն</t>
  </si>
  <si>
    <t>այդ թվում՝</t>
  </si>
  <si>
    <t>Փրկարար ծառայություն</t>
  </si>
  <si>
    <t>Դատական գործունեություն և իրավական պաշտպանություն</t>
  </si>
  <si>
    <t>որից՝</t>
  </si>
  <si>
    <t>Դատարաններ</t>
  </si>
  <si>
    <t>Այլ վարձատրություններ</t>
  </si>
  <si>
    <t>Գործառնական և բանկային ծառայությունների ծախսեր</t>
  </si>
  <si>
    <t>Հուղարկավորության նպաստներ բյուջեից</t>
  </si>
  <si>
    <t>Կրթական, մշակութային  և սպորտային նպաստներ բյուջեից</t>
  </si>
  <si>
    <t>Բնական աղետներից առաջացած վնասվածքների կամ վնասների վերականգնում</t>
  </si>
  <si>
    <t>ԲՆԱԿԱՆ ԱՂԵՏՆԵՐԻՑ ԿԱՄ ԱՅԼ ԲՆԱԿԱՆ ՊԱՏՃԱՌՆԵՐՈՎ ԱՌԱՋԱՑԱԾ ՎՆԱՍՆԵՐԻ ԿԱՄ ՎՆԱՍՎԱԾՔՆԵՐԻ ՎԵՐԱԿԱՆԳՆՈՒՄ</t>
  </si>
  <si>
    <t>,</t>
  </si>
  <si>
    <t>ÀÝ¹Ñ³Ýáõñ µÝáõÛÃÇ ³ÛÉ Í³é³ÛáõÃÛáõÝÝ»ñ</t>
  </si>
  <si>
    <t>Կապիտալ դրամաշնորհներ պետական և համայնքների ոչ առևտրային կազմակերպություններին</t>
  </si>
  <si>
    <t>ԱՅԼ ՀԻՄՆԱԿԱՆ ՄԻՋՈՑՆԵՐԻ ԻՐԱՑՈՒՄԻՑ ՄՈՒՏՔԵՐ</t>
  </si>
  <si>
    <t>²ÛÉ í³ñÓ³ïñáõÃÛáõÝÝ»ñ</t>
  </si>
  <si>
    <t>¶áñÍ³éÝ³Ï³Ý ¨ µ³ÝÏ³ÛÇÝ Í³é³ÛáõÃÛáõÝÝ»ñÇ Í³Ëë»ñ</t>
  </si>
  <si>
    <t>ÀÝÃ³óÇÏ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</si>
  <si>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</si>
  <si>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 xml:space="preserve"> ÜíÇñ³ïíáõÃÛáõÝÝ»ñ ³ÛÉ ß³ÑáõÛÃ ãÑ»ï³åÝ¹áÕ Ï³½Ù³Ï»ñåáõÃÛáõÝÝ»ñÇÝ</t>
  </si>
  <si>
    <t>-Þ»Ýù»ñÇ ¨ Ï³éáõÛóÝ»ñÇ ÁÝÃ³óÇÏ Ýáñá·áõÙ ¨ å³Ñå³ÝáõÙ</t>
  </si>
  <si>
    <t>Էներգետիկ ծառայություններ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</si>
  <si>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</si>
  <si>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</si>
  <si>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</si>
  <si>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</si>
  <si>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Ներքին գործուղումներ</t>
  </si>
  <si>
    <t>Ð³ë³ñ³Ï³Ï³Ý Ï³ñ·, ³Ýíï³Ý·áõÃÛáõÝ ¨ ¹³ï³Ï³Ý ·áñÍáõÝ»áõÃÛáõÝ</t>
  </si>
  <si>
    <t>¸³ï³Ï³Ý ·áñÍáõÝ»áõÃÛáõÝ ¨ Çñ³í³Ï³Ý å³ßïå³ÝáõÃÛáõÝ</t>
  </si>
  <si>
    <t>¸³ï³ñ³ÝÝ»ñ</t>
  </si>
  <si>
    <t>1. ÊáÕáí³Ï³ß³ñ»ñÇ Ï³éáõóáõÙ ¨ í»ñ³Ï³éáõóáõÙ</t>
  </si>
  <si>
    <t>Այլ մեքենաներ և սարքավորումներ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</si>
  <si>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</si>
  <si>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</si>
  <si>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4727</t>
  </si>
  <si>
    <t>4655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</si>
  <si>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</si>
  <si>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</si>
  <si>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</si>
  <si>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</si>
  <si>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>Ð³Ý·Çëï, Ùß³ÏáõÛÃ ¨ ÏñáÝ</t>
  </si>
  <si>
    <t>ì³ñã³Ï³Ý ë³ñù³íáñáõÙÝ»ñ</t>
  </si>
  <si>
    <t>öñÏ³ñ³ñ Í³é³ÛáõÃÛáõÝ</t>
  </si>
  <si>
    <t>æñ³Ù³ï³Ï³ñ³ñáõÙ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</si>
  <si>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</si>
  <si>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</si>
  <si>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</si>
  <si>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</si>
  <si>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</si>
  <si>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</si>
  <si>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</si>
  <si>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</si>
  <si>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</si>
  <si>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</si>
  <si>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</si>
  <si>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</si>
  <si>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</si>
  <si>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</si>
  <si>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</si>
  <si>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</si>
  <si>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</si>
  <si>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</si>
  <si>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</si>
  <si>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</si>
  <si>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</si>
  <si>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</si>
  <si>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</si>
  <si>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</si>
  <si>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</si>
  <si>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</si>
  <si>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</si>
  <si>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</si>
  <si>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</si>
  <si>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</si>
  <si>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</si>
  <si>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</si>
  <si>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</si>
  <si>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</si>
  <si>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</si>
  <si>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</si>
  <si>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</si>
  <si>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</si>
  <si>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</si>
  <si>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</si>
  <si>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</si>
  <si>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</si>
  <si>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</si>
  <si>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</si>
  <si>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</si>
  <si>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նավթամթերք և բնական գազ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</si>
  <si>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</si>
  <si>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2024-2026թթ. միջնաժամկետ ծախսերի ծրագրերի հավելուրդը (դեֆիցիտը)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</si>
  <si>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</si>
  <si>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</si>
  <si>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Ø³ëÝ³·Çï³Ï³Ý Í³é³ÛáõÃÛáõÝÝ»ñ</t>
  </si>
  <si>
    <t>2.6 Ð³Ù³ÛÝùÇ µÛáõç»Ç Ñ³ßíáõÙ ÙÇçáóÝ»ñÇ ÙÝ³óáñ¹Ý»ñÁ Ñ³ßí»ïáõ Å³Ù³ÝÏ³Ñ³ïí³ÍáõÙ</t>
  </si>
  <si>
    <t>ՀՀ համայնքների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</si>
  <si>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 xml:space="preserve">Հավելված 2                             Նաիրի համայնքի ավագանու 2023 թվականի  ___  - ի N _որոշման </t>
  </si>
  <si>
    <t>Այլ ¹áï³óÇ³Ý»ñ</t>
  </si>
  <si>
    <t xml:space="preserve">                      Հավելված 5                    Նաիրի համայնքի ավագանու 2023 թվականի ___  - ի N  -Ա  որոշման </t>
  </si>
  <si>
    <t xml:space="preserve">Հավելված 7                        Նաիրի համայնքի ավագանու 2023 թվականի   - ի N - որոշման </t>
  </si>
  <si>
    <r>
      <rPr>
        <sz val="11"/>
        <rFont val="Calibri"/>
        <family val="2"/>
      </rPr>
      <t>Հավելված 3                             Նաիրի համայնքի ավագանու 2023 թվականի _  - ի N -  որոշման</t>
    </r>
    <r>
      <rPr>
        <sz val="11"/>
        <rFont val="Arial LatArm"/>
        <family val="2"/>
      </rPr>
      <t xml:space="preserve"> </t>
    </r>
  </si>
  <si>
    <t>Նյութեր և պարագաներ</t>
  </si>
  <si>
    <t xml:space="preserve">                           Հավելված 6                       Նաիրի համայնքի ավագանու 2023 թվականի  __  - ի N - որոշման </t>
  </si>
  <si>
    <t xml:space="preserve">Հավելված 1                              Նաիրի համայնքի ավագանու 2023 թվականի  ____  - ի N - որոշման </t>
  </si>
  <si>
    <t xml:space="preserve">Հավելված 4                            Նաիրի համայնքի ավագանու 2023 թվականի  ---  - ի N -որոշման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</si>
</sst>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\$* #,##0_);_(\$* \(#,##0\);_(\$* &quot;-&quot;_);_(@_)"/>
    <numFmt numFmtId="193" formatCode="_(\$* #,##0.00_);_(\$* \(#,##0.00\);_(\$* &quot;-&quot;??_);_(@_)"/>
    <numFmt numFmtId="194" formatCode="#,##0.0\ ;\(#,##0.0\)"/>
    <numFmt numFmtId="195" formatCode="#,##0&quot;  &quot;;[Red]\-#,##0&quot;  &quot;"/>
    <numFmt numFmtId="196" formatCode="#,##0.00&quot;  &quot;;[Red]\-#,##0.00&quot;  &quot;"/>
    <numFmt numFmtId="197" formatCode="#,##0.0_);\(#,##0.0\)"/>
    <numFmt numFmtId="198" formatCode="_(* #,##0.0_);_(* \(#,##0.0\);_(* &quot;-&quot;??_);_(@_)"/>
    <numFmt numFmtId="199" formatCode="#,##0.0"/>
    <numFmt numFmtId="200" formatCode="#,##0.0&quot;  &quot;;\-#,##0.0&quot;  &quot;"/>
    <numFmt numFmtId="201" formatCode="0.0"/>
    <numFmt numFmtId="202" formatCode="0.000"/>
    <numFmt numFmtId="203" formatCode="#,##0.000"/>
  </numFmts>
  <fonts count="59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b/>
      <u val="single"/>
      <sz val="8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11"/>
      <name val="Arial LatArm"/>
      <family val="2"/>
    </font>
    <font>
      <sz val="11"/>
      <name val="Calibri"/>
      <family val="2"/>
    </font>
    <font>
      <i/>
      <sz val="8"/>
      <name val="Arial LatArm"/>
      <family val="2"/>
    </font>
    <font>
      <sz val="12"/>
      <color indexed="8"/>
      <name val="Calibri"/>
      <family val="2"/>
    </font>
    <font>
      <b/>
      <i/>
      <sz val="12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LatAr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8" fillId="0" borderId="1" applyNumberFormat="0" applyFont="0" applyFill="0" applyAlignment="0" applyProtection="0"/>
    <xf numFmtId="0" fontId="13" fillId="0" borderId="2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187" fontId="4" fillId="0" borderId="0" applyFont="0" applyFill="0" applyBorder="0" applyAlignment="0" applyProtection="0"/>
    <xf numFmtId="0" fontId="13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6" fillId="0" borderId="3" applyFill="0" applyProtection="0">
      <alignment horizontal="right" vertical="center"/>
    </xf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3" fillId="27" borderId="4" applyNumberFormat="0" applyAlignment="0" applyProtection="0"/>
    <xf numFmtId="0" fontId="44" fillId="28" borderId="5" applyNumberFormat="0" applyAlignment="0" applyProtection="0"/>
    <xf numFmtId="0" fontId="44" fillId="28" borderId="5" applyNumberFormat="0" applyAlignment="0" applyProtection="0"/>
    <xf numFmtId="0" fontId="45" fillId="28" borderId="4" applyNumberFormat="0" applyAlignment="0" applyProtection="0"/>
    <xf numFmtId="0" fontId="45" fillId="28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29" borderId="10" applyNumberFormat="0" applyAlignment="0" applyProtection="0"/>
    <xf numFmtId="0" fontId="50" fillId="29" borderId="1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8" fillId="0" borderId="0">
      <alignment/>
      <protection/>
    </xf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41" fillId="32" borderId="11" applyNumberFormat="0" applyFont="0" applyAlignment="0" applyProtection="0"/>
    <xf numFmtId="13" fontId="4" fillId="0" borderId="0" applyFont="0" applyFill="0" applyProtection="0">
      <alignment/>
    </xf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6" fontId="4" fillId="0" borderId="0" applyFont="0" applyFill="0" applyProtection="0">
      <alignment/>
    </xf>
    <xf numFmtId="195" fontId="4" fillId="0" borderId="0" applyFont="0" applyFill="0" applyProtection="0">
      <alignment/>
    </xf>
    <xf numFmtId="0" fontId="57" fillId="33" borderId="0" applyNumberFormat="0" applyBorder="0" applyAlignment="0" applyProtection="0"/>
    <xf numFmtId="0" fontId="57" fillId="33" borderId="0" applyNumberFormat="0" applyBorder="0" applyAlignment="0" applyProtection="0"/>
  </cellStyleXfs>
  <cellXfs count="297">
    <xf numFmtId="0" fontId="0" fillId="0" borderId="0" xfId="0" applyAlignment="1">
      <alignment/>
    </xf>
    <xf numFmtId="19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194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94" fontId="6" fillId="0" borderId="0" xfId="0" applyNumberFormat="1" applyFont="1" applyAlignment="1">
      <alignment horizontal="right" vertical="top"/>
    </xf>
    <xf numFmtId="194" fontId="6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94" fontId="6" fillId="0" borderId="17" xfId="0" applyNumberFormat="1" applyFont="1" applyBorder="1" applyAlignment="1">
      <alignment horizontal="right" vertical="center"/>
    </xf>
    <xf numFmtId="194" fontId="7" fillId="0" borderId="14" xfId="0" applyNumberFormat="1" applyFont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right" vertical="center" wrapText="1"/>
    </xf>
    <xf numFmtId="194" fontId="9" fillId="0" borderId="14" xfId="0" applyNumberFormat="1" applyFont="1" applyBorder="1" applyAlignment="1">
      <alignment horizontal="left" vertical="center" wrapText="1"/>
    </xf>
    <xf numFmtId="194" fontId="9" fillId="0" borderId="14" xfId="0" applyNumberFormat="1" applyFont="1" applyBorder="1" applyAlignment="1">
      <alignment horizontal="right" vertical="center" wrapText="1"/>
    </xf>
    <xf numFmtId="194" fontId="9" fillId="0" borderId="14" xfId="0" applyNumberFormat="1" applyFont="1" applyBorder="1" applyAlignment="1">
      <alignment horizontal="center" vertical="center"/>
    </xf>
    <xf numFmtId="194" fontId="9" fillId="0" borderId="14" xfId="0" applyNumberFormat="1" applyFont="1" applyBorder="1" applyAlignment="1">
      <alignment horizontal="left" vertical="top" wrapText="1"/>
    </xf>
    <xf numFmtId="194" fontId="9" fillId="0" borderId="14" xfId="0" applyNumberFormat="1" applyFont="1" applyBorder="1" applyAlignment="1">
      <alignment horizontal="center" vertical="top"/>
    </xf>
    <xf numFmtId="194" fontId="9" fillId="0" borderId="14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94" fontId="8" fillId="0" borderId="0" xfId="0" applyNumberFormat="1" applyFont="1" applyAlignment="1">
      <alignment vertical="center"/>
    </xf>
    <xf numFmtId="201" fontId="6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99" fontId="12" fillId="0" borderId="14" xfId="0" applyNumberFormat="1" applyFont="1" applyBorder="1" applyAlignment="1">
      <alignment horizontal="right" vertical="center"/>
    </xf>
    <xf numFmtId="194" fontId="12" fillId="0" borderId="14" xfId="0" applyNumberFormat="1" applyFont="1" applyBorder="1" applyAlignment="1">
      <alignment horizontal="right" vertical="center"/>
    </xf>
    <xf numFmtId="194" fontId="11" fillId="0" borderId="14" xfId="0" applyNumberFormat="1" applyFont="1" applyBorder="1" applyAlignment="1">
      <alignment horizontal="right" vertical="center"/>
    </xf>
    <xf numFmtId="194" fontId="12" fillId="0" borderId="19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 wrapText="1"/>
    </xf>
    <xf numFmtId="194" fontId="11" fillId="0" borderId="19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left" vertical="center" wrapText="1"/>
    </xf>
    <xf numFmtId="2" fontId="11" fillId="0" borderId="19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199" fontId="11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center" vertical="top"/>
    </xf>
    <xf numFmtId="194" fontId="9" fillId="0" borderId="14" xfId="0" applyNumberFormat="1" applyFont="1" applyBorder="1" applyAlignment="1">
      <alignment horizontal="center" vertical="center" wrapText="1"/>
    </xf>
    <xf numFmtId="194" fontId="10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201" fontId="9" fillId="0" borderId="14" xfId="0" applyNumberFormat="1" applyFont="1" applyBorder="1" applyAlignment="1">
      <alignment horizontal="center"/>
    </xf>
    <xf numFmtId="201" fontId="9" fillId="0" borderId="14" xfId="0" applyNumberFormat="1" applyFont="1" applyBorder="1" applyAlignment="1">
      <alignment horizontal="center" wrapText="1"/>
    </xf>
    <xf numFmtId="201" fontId="7" fillId="0" borderId="14" xfId="0" applyNumberFormat="1" applyFont="1" applyBorder="1" applyAlignment="1">
      <alignment horizontal="center"/>
    </xf>
    <xf numFmtId="201" fontId="7" fillId="0" borderId="14" xfId="0" applyNumberFormat="1" applyFont="1" applyBorder="1" applyAlignment="1">
      <alignment horizontal="center" wrapText="1"/>
    </xf>
    <xf numFmtId="201" fontId="7" fillId="0" borderId="14" xfId="0" applyNumberFormat="1" applyFont="1" applyBorder="1" applyAlignment="1">
      <alignment horizontal="right" vertical="center"/>
    </xf>
    <xf numFmtId="201" fontId="9" fillId="0" borderId="14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94" fontId="15" fillId="0" borderId="0" xfId="0" applyNumberFormat="1" applyFont="1" applyAlignment="1">
      <alignment horizontal="center" vertical="top"/>
    </xf>
    <xf numFmtId="194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94" fontId="7" fillId="0" borderId="0" xfId="0" applyNumberFormat="1" applyFont="1" applyAlignment="1">
      <alignment horizontal="right" vertical="top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9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194" fontId="15" fillId="0" borderId="0" xfId="0" applyNumberFormat="1" applyFont="1" applyAlignment="1">
      <alignment horizontal="left" vertical="top" wrapText="1"/>
    </xf>
    <xf numFmtId="194" fontId="7" fillId="0" borderId="0" xfId="0" applyNumberFormat="1" applyFont="1" applyAlignment="1">
      <alignment horizontal="center" vertical="top"/>
    </xf>
    <xf numFmtId="194" fontId="7" fillId="0" borderId="0" xfId="0" applyNumberFormat="1" applyFont="1" applyAlignment="1">
      <alignment horizontal="left" vertical="top" wrapText="1"/>
    </xf>
    <xf numFmtId="194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201" fontId="7" fillId="0" borderId="14" xfId="0" applyNumberFormat="1" applyFont="1" applyBorder="1" applyAlignment="1">
      <alignment horizontal="center" vertical="top"/>
    </xf>
    <xf numFmtId="194" fontId="7" fillId="0" borderId="14" xfId="0" applyNumberFormat="1" applyFont="1" applyBorder="1" applyAlignment="1">
      <alignment horizontal="center" vertical="top"/>
    </xf>
    <xf numFmtId="194" fontId="7" fillId="0" borderId="14" xfId="0" applyNumberFormat="1" applyFont="1" applyBorder="1" applyAlignment="1">
      <alignment horizontal="left" vertical="top" wrapText="1"/>
    </xf>
    <xf numFmtId="194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top" wrapText="1"/>
    </xf>
    <xf numFmtId="194" fontId="15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top"/>
    </xf>
    <xf numFmtId="194" fontId="7" fillId="0" borderId="17" xfId="0" applyNumberFormat="1" applyFont="1" applyBorder="1" applyAlignment="1">
      <alignment horizontal="center" vertical="top"/>
    </xf>
    <xf numFmtId="194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201" fontId="7" fillId="0" borderId="17" xfId="0" applyNumberFormat="1" applyFont="1" applyBorder="1" applyAlignment="1">
      <alignment horizontal="center"/>
    </xf>
    <xf numFmtId="201" fontId="7" fillId="0" borderId="17" xfId="0" applyNumberFormat="1" applyFont="1" applyBorder="1" applyAlignment="1">
      <alignment horizontal="right" vertical="center"/>
    </xf>
    <xf numFmtId="202" fontId="13" fillId="0" borderId="14" xfId="0" applyNumberFormat="1" applyFont="1" applyFill="1" applyBorder="1" applyAlignment="1">
      <alignment horizontal="right" vertical="center" wrapText="1"/>
    </xf>
    <xf numFmtId="194" fontId="0" fillId="0" borderId="0" xfId="0" applyNumberFormat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201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94" fontId="5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9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3" fillId="0" borderId="1" xfId="5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94" fontId="8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194" fontId="16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194" fontId="8" fillId="0" borderId="14" xfId="0" applyNumberFormat="1" applyFont="1" applyBorder="1" applyAlignment="1">
      <alignment horizontal="right" vertical="center"/>
    </xf>
    <xf numFmtId="199" fontId="16" fillId="0" borderId="14" xfId="0" applyNumberFormat="1" applyFont="1" applyBorder="1" applyAlignment="1">
      <alignment horizontal="right" vertical="center"/>
    </xf>
    <xf numFmtId="199" fontId="8" fillId="0" borderId="14" xfId="0" applyNumberFormat="1" applyFont="1" applyBorder="1" applyAlignment="1">
      <alignment horizontal="right" vertical="center"/>
    </xf>
    <xf numFmtId="201" fontId="16" fillId="0" borderId="14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01" fontId="8" fillId="0" borderId="14" xfId="0" applyNumberFormat="1" applyFont="1" applyBorder="1" applyAlignment="1">
      <alignment horizontal="center" vertical="center"/>
    </xf>
    <xf numFmtId="194" fontId="24" fillId="0" borderId="14" xfId="0" applyNumberFormat="1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94" fontId="8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194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194" fontId="16" fillId="0" borderId="0" xfId="0" applyNumberFormat="1" applyFont="1" applyAlignment="1">
      <alignment horizontal="right" vertical="top"/>
    </xf>
    <xf numFmtId="194" fontId="16" fillId="0" borderId="0" xfId="0" applyNumberFormat="1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right" vertical="center"/>
    </xf>
    <xf numFmtId="2" fontId="17" fillId="0" borderId="2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/>
    </xf>
    <xf numFmtId="2" fontId="17" fillId="0" borderId="23" xfId="0" applyNumberFormat="1" applyFont="1" applyBorder="1" applyAlignment="1">
      <alignment/>
    </xf>
    <xf numFmtId="2" fontId="17" fillId="0" borderId="24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2" fontId="17" fillId="0" borderId="24" xfId="0" applyNumberFormat="1" applyFont="1" applyBorder="1" applyAlignment="1">
      <alignment/>
    </xf>
    <xf numFmtId="0" fontId="17" fillId="0" borderId="14" xfId="0" applyFont="1" applyBorder="1" applyAlignment="1">
      <alignment/>
    </xf>
    <xf numFmtId="2" fontId="17" fillId="0" borderId="14" xfId="0" applyNumberFormat="1" applyFont="1" applyBorder="1" applyAlignment="1">
      <alignment/>
    </xf>
    <xf numFmtId="2" fontId="17" fillId="0" borderId="14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/>
    </xf>
    <xf numFmtId="2" fontId="16" fillId="0" borderId="17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right" vertical="center"/>
    </xf>
    <xf numFmtId="2" fontId="16" fillId="0" borderId="20" xfId="0" applyNumberFormat="1" applyFont="1" applyBorder="1" applyAlignment="1">
      <alignment horizontal="right" vertical="center"/>
    </xf>
    <xf numFmtId="2" fontId="17" fillId="0" borderId="25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94" fontId="16" fillId="0" borderId="14" xfId="0" applyNumberFormat="1" applyFont="1" applyBorder="1" applyAlignment="1">
      <alignment horizontal="center" vertical="center"/>
    </xf>
    <xf numFmtId="201" fontId="8" fillId="0" borderId="14" xfId="0" applyNumberFormat="1" applyFont="1" applyBorder="1" applyAlignment="1">
      <alignment horizontal="right" vertical="center"/>
    </xf>
    <xf numFmtId="201" fontId="58" fillId="0" borderId="14" xfId="0" applyNumberFormat="1" applyFont="1" applyBorder="1" applyAlignment="1">
      <alignment horizontal="center" vertical="center"/>
    </xf>
    <xf numFmtId="201" fontId="8" fillId="0" borderId="17" xfId="0" applyNumberFormat="1" applyFont="1" applyBorder="1" applyAlignment="1">
      <alignment horizontal="center" vertical="center"/>
    </xf>
    <xf numFmtId="201" fontId="16" fillId="0" borderId="14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94" fontId="8" fillId="0" borderId="27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194" fontId="8" fillId="0" borderId="31" xfId="0" applyNumberFormat="1" applyFont="1" applyBorder="1" applyAlignment="1">
      <alignment horizontal="center" vertical="center"/>
    </xf>
    <xf numFmtId="194" fontId="8" fillId="0" borderId="32" xfId="0" applyNumberFormat="1" applyFont="1" applyBorder="1" applyAlignment="1">
      <alignment horizontal="center" vertical="center"/>
    </xf>
    <xf numFmtId="194" fontId="8" fillId="0" borderId="27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94" fontId="16" fillId="0" borderId="31" xfId="0" applyNumberFormat="1" applyFont="1" applyBorder="1" applyAlignment="1">
      <alignment horizontal="center" vertical="center" wrapText="1"/>
    </xf>
    <xf numFmtId="194" fontId="16" fillId="0" borderId="35" xfId="0" applyNumberFormat="1" applyFont="1" applyBorder="1" applyAlignment="1">
      <alignment horizontal="center" vertical="center" wrapText="1"/>
    </xf>
    <xf numFmtId="194" fontId="16" fillId="0" borderId="32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94" fontId="16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34" borderId="27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horizontal="center" vertical="center" wrapText="1"/>
    </xf>
    <xf numFmtId="194" fontId="16" fillId="0" borderId="31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94" fontId="20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94" fontId="7" fillId="0" borderId="27" xfId="0" applyNumberFormat="1" applyFont="1" applyBorder="1" applyAlignment="1">
      <alignment horizontal="center" vertical="center"/>
    </xf>
    <xf numFmtId="194" fontId="7" fillId="0" borderId="31" xfId="0" applyNumberFormat="1" applyFont="1" applyBorder="1" applyAlignment="1">
      <alignment horizontal="center" vertical="center"/>
    </xf>
    <xf numFmtId="194" fontId="7" fillId="0" borderId="31" xfId="0" applyNumberFormat="1" applyFont="1" applyBorder="1" applyAlignment="1">
      <alignment horizontal="center" vertical="center" wrapText="1"/>
    </xf>
    <xf numFmtId="194" fontId="7" fillId="0" borderId="35" xfId="0" applyNumberFormat="1" applyFont="1" applyBorder="1" applyAlignment="1">
      <alignment horizontal="center" vertical="center" wrapText="1"/>
    </xf>
    <xf numFmtId="194" fontId="7" fillId="0" borderId="3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194" fontId="21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194" fontId="6" fillId="0" borderId="14" xfId="0" applyNumberFormat="1" applyFont="1" applyBorder="1" applyAlignment="1">
      <alignment horizontal="center" vertical="center"/>
    </xf>
    <xf numFmtId="194" fontId="6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4" fontId="6" fillId="0" borderId="27" xfId="0" applyNumberFormat="1" applyFont="1" applyBorder="1" applyAlignment="1">
      <alignment horizontal="center" vertical="center"/>
    </xf>
    <xf numFmtId="194" fontId="6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4" fontId="7" fillId="0" borderId="27" xfId="0" applyNumberFormat="1" applyFont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center" vertical="center"/>
    </xf>
    <xf numFmtId="194" fontId="7" fillId="0" borderId="14" xfId="0" applyNumberFormat="1" applyFont="1" applyBorder="1" applyAlignment="1">
      <alignment horizontal="center" vertical="center" wrapText="1"/>
    </xf>
  </cellXfs>
  <cellStyles count="96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bckgrnd_900" xfId="51"/>
    <cellStyle name="cntr_arm10_Bord_900" xfId="52"/>
    <cellStyle name="cntrBtm_arm10bld_900" xfId="53"/>
    <cellStyle name="Comma 2" xfId="54"/>
    <cellStyle name="left_arm10_BordWW_900" xfId="55"/>
    <cellStyle name="Normal 3" xfId="56"/>
    <cellStyle name="rgt_arm10_BordGrey_900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6"/>
  <sheetViews>
    <sheetView tabSelected="1" zoomScale="80" zoomScaleNormal="80" zoomScalePageLayoutView="0" workbookViewId="0" topLeftCell="C16">
      <selection activeCell="R14" sqref="R14"/>
    </sheetView>
  </sheetViews>
  <sheetFormatPr defaultColWidth="9.140625" defaultRowHeight="12"/>
  <cols>
    <col min="1" max="1" width="19.28125" style="142" customWidth="1"/>
    <col min="2" max="2" width="47.421875" style="143" customWidth="1"/>
    <col min="3" max="3" width="13.28125" style="142" customWidth="1"/>
    <col min="4" max="4" width="15.00390625" style="142" customWidth="1"/>
    <col min="5" max="5" width="13.28125" style="142" customWidth="1"/>
    <col min="6" max="6" width="14.7109375" style="142" customWidth="1"/>
    <col min="7" max="7" width="13.28125" style="142" customWidth="1"/>
    <col min="8" max="8" width="18.00390625" style="142" customWidth="1"/>
    <col min="9" max="9" width="15.421875" style="142" customWidth="1"/>
    <col min="10" max="10" width="19.7109375" style="144" customWidth="1"/>
    <col min="11" max="11" width="19.140625" style="144" customWidth="1"/>
    <col min="12" max="12" width="20.28125" style="144" customWidth="1"/>
    <col min="13" max="13" width="17.140625" style="144" customWidth="1"/>
    <col min="14" max="14" width="17.8515625" style="144" customWidth="1"/>
    <col min="15" max="15" width="18.00390625" style="144" customWidth="1"/>
    <col min="16" max="16" width="19.7109375" style="144" customWidth="1"/>
    <col min="17" max="17" width="19.8515625" style="144" customWidth="1"/>
    <col min="18" max="18" width="17.00390625" style="144" customWidth="1"/>
    <col min="19" max="19" width="20.421875" style="144" customWidth="1"/>
    <col min="20" max="20" width="20.7109375" style="144" customWidth="1"/>
    <col min="21" max="21" width="17.7109375" style="144" customWidth="1"/>
    <col min="22" max="22" width="22.8515625" style="145" customWidth="1"/>
    <col min="23" max="16384" width="9.28125" style="145" customWidth="1"/>
  </cols>
  <sheetData>
    <row r="1" ht="0.75" customHeight="1"/>
    <row r="2" ht="117.75" customHeight="1">
      <c r="V2" s="146" t="s">
        <v>679</v>
      </c>
    </row>
    <row r="3" spans="1:21" ht="1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27" customHeight="1">
      <c r="A4" s="233" t="s">
        <v>658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19:22" ht="21" customHeight="1" thickBot="1">
      <c r="S5" s="148"/>
      <c r="V5" s="148" t="s">
        <v>0</v>
      </c>
    </row>
    <row r="6" spans="1:22" ht="32.25" customHeight="1">
      <c r="A6" s="228" t="s">
        <v>1</v>
      </c>
      <c r="B6" s="226" t="s">
        <v>2</v>
      </c>
      <c r="C6" s="226" t="s">
        <v>3</v>
      </c>
      <c r="D6" s="230" t="s">
        <v>659</v>
      </c>
      <c r="E6" s="230"/>
      <c r="F6" s="230"/>
      <c r="G6" s="230" t="s">
        <v>660</v>
      </c>
      <c r="H6" s="237"/>
      <c r="I6" s="238"/>
      <c r="J6" s="230" t="s">
        <v>184</v>
      </c>
      <c r="K6" s="230"/>
      <c r="L6" s="230"/>
      <c r="M6" s="239" t="s">
        <v>661</v>
      </c>
      <c r="N6" s="239"/>
      <c r="O6" s="239"/>
      <c r="P6" s="230" t="s">
        <v>185</v>
      </c>
      <c r="Q6" s="230"/>
      <c r="R6" s="230"/>
      <c r="S6" s="230" t="s">
        <v>662</v>
      </c>
      <c r="T6" s="230"/>
      <c r="U6" s="230"/>
      <c r="V6" s="149" t="s">
        <v>564</v>
      </c>
    </row>
    <row r="7" spans="1:22" ht="21" customHeight="1">
      <c r="A7" s="229"/>
      <c r="B7" s="227"/>
      <c r="C7" s="227"/>
      <c r="D7" s="234" t="s">
        <v>4</v>
      </c>
      <c r="E7" s="234" t="s">
        <v>5</v>
      </c>
      <c r="F7" s="234"/>
      <c r="G7" s="235" t="s">
        <v>4</v>
      </c>
      <c r="H7" s="231" t="s">
        <v>5</v>
      </c>
      <c r="I7" s="232"/>
      <c r="J7" s="234" t="s">
        <v>4</v>
      </c>
      <c r="K7" s="234" t="s">
        <v>5</v>
      </c>
      <c r="L7" s="234"/>
      <c r="M7" s="234" t="s">
        <v>4</v>
      </c>
      <c r="N7" s="234" t="s">
        <v>5</v>
      </c>
      <c r="O7" s="234"/>
      <c r="P7" s="234" t="s">
        <v>4</v>
      </c>
      <c r="Q7" s="234" t="s">
        <v>5</v>
      </c>
      <c r="R7" s="234"/>
      <c r="S7" s="234" t="s">
        <v>4</v>
      </c>
      <c r="T7" s="234" t="s">
        <v>5</v>
      </c>
      <c r="U7" s="234"/>
      <c r="V7" s="225" t="s">
        <v>566</v>
      </c>
    </row>
    <row r="8" spans="1:22" ht="33" customHeight="1">
      <c r="A8" s="229"/>
      <c r="B8" s="227"/>
      <c r="C8" s="227"/>
      <c r="D8" s="234"/>
      <c r="E8" s="153" t="s">
        <v>6</v>
      </c>
      <c r="F8" s="153" t="s">
        <v>7</v>
      </c>
      <c r="G8" s="236"/>
      <c r="H8" s="153" t="s">
        <v>6</v>
      </c>
      <c r="I8" s="153" t="s">
        <v>7</v>
      </c>
      <c r="J8" s="234"/>
      <c r="K8" s="153" t="s">
        <v>6</v>
      </c>
      <c r="L8" s="153" t="s">
        <v>7</v>
      </c>
      <c r="M8" s="234"/>
      <c r="N8" s="153" t="s">
        <v>6</v>
      </c>
      <c r="O8" s="153" t="s">
        <v>7</v>
      </c>
      <c r="P8" s="234"/>
      <c r="Q8" s="153" t="s">
        <v>6</v>
      </c>
      <c r="R8" s="153" t="s">
        <v>7</v>
      </c>
      <c r="S8" s="234"/>
      <c r="T8" s="153" t="s">
        <v>6</v>
      </c>
      <c r="U8" s="153" t="s">
        <v>7</v>
      </c>
      <c r="V8" s="225"/>
    </row>
    <row r="9" spans="1:22" ht="23.25" customHeight="1">
      <c r="A9" s="154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  <c r="H9" s="152">
        <v>8</v>
      </c>
      <c r="I9" s="152">
        <v>9</v>
      </c>
      <c r="J9" s="152">
        <v>10</v>
      </c>
      <c r="K9" s="152">
        <v>11</v>
      </c>
      <c r="L9" s="152">
        <v>12</v>
      </c>
      <c r="M9" s="152">
        <v>13</v>
      </c>
      <c r="N9" s="152">
        <v>14</v>
      </c>
      <c r="O9" s="152">
        <v>15</v>
      </c>
      <c r="P9" s="152">
        <v>16</v>
      </c>
      <c r="Q9" s="152">
        <v>17</v>
      </c>
      <c r="R9" s="152">
        <v>18</v>
      </c>
      <c r="S9" s="152">
        <v>19</v>
      </c>
      <c r="T9" s="152">
        <v>20</v>
      </c>
      <c r="U9" s="152">
        <v>21</v>
      </c>
      <c r="V9" s="155">
        <v>22</v>
      </c>
    </row>
    <row r="10" spans="1:22" ht="23.25" customHeight="1">
      <c r="A10" s="156" t="s">
        <v>8</v>
      </c>
      <c r="B10" s="157" t="s">
        <v>9</v>
      </c>
      <c r="C10" s="158" t="s">
        <v>10</v>
      </c>
      <c r="D10" s="158">
        <f>E10+F10</f>
        <v>2194052.3879000004</v>
      </c>
      <c r="E10" s="158">
        <f>E12+E46+E62</f>
        <v>1567031.3879000002</v>
      </c>
      <c r="F10" s="158">
        <f>F46</f>
        <v>627021</v>
      </c>
      <c r="G10" s="158">
        <f>H10+I10</f>
        <v>3127890</v>
      </c>
      <c r="H10" s="167">
        <f>H14+H19+H22+H42+H46+H67+H72+H76+H106</f>
        <v>1684415</v>
      </c>
      <c r="I10" s="158">
        <f>I46</f>
        <v>1443475</v>
      </c>
      <c r="J10" s="159">
        <f>K10+L10</f>
        <v>3701179.225</v>
      </c>
      <c r="K10" s="159">
        <f>K14+K19+K22+K42+K46+K67+K72+K76+K106</f>
        <v>1974579.225</v>
      </c>
      <c r="L10" s="159">
        <f>L59</f>
        <v>1726600</v>
      </c>
      <c r="M10" s="160">
        <f>N10+O10</f>
        <v>573289.2250000001</v>
      </c>
      <c r="N10" s="159">
        <f>K10-H10</f>
        <v>290164.2250000001</v>
      </c>
      <c r="O10" s="161">
        <f>L10-I10</f>
        <v>283125</v>
      </c>
      <c r="P10" s="159">
        <f>Q10+R10</f>
        <v>2832853</v>
      </c>
      <c r="Q10" s="159">
        <f>Q14+Q19+Q22+Q42+Q46+Q67+Q72+Q76+Q106</f>
        <v>2016853</v>
      </c>
      <c r="R10" s="159">
        <f>R59</f>
        <v>816000</v>
      </c>
      <c r="S10" s="159">
        <f>T10+U10</f>
        <v>2507684.7</v>
      </c>
      <c r="T10" s="159">
        <f>T14+T19+T22+T42+T46+T67+T72+T76+T106</f>
        <v>2049684.7</v>
      </c>
      <c r="U10" s="159">
        <f>U59</f>
        <v>458000</v>
      </c>
      <c r="V10" s="162"/>
    </row>
    <row r="11" spans="1:22" ht="16.5" customHeight="1">
      <c r="A11" s="150"/>
      <c r="B11" s="163" t="s">
        <v>5</v>
      </c>
      <c r="C11" s="151"/>
      <c r="D11" s="158"/>
      <c r="E11" s="151"/>
      <c r="F11" s="151"/>
      <c r="G11" s="158"/>
      <c r="H11" s="151"/>
      <c r="I11" s="151"/>
      <c r="J11" s="159"/>
      <c r="K11" s="164"/>
      <c r="L11" s="164"/>
      <c r="M11" s="159"/>
      <c r="N11" s="159"/>
      <c r="O11" s="161"/>
      <c r="P11" s="159"/>
      <c r="Q11" s="164"/>
      <c r="R11" s="164"/>
      <c r="S11" s="159"/>
      <c r="T11" s="164"/>
      <c r="U11" s="164"/>
      <c r="V11" s="162"/>
    </row>
    <row r="12" spans="1:22" ht="40.5" customHeight="1">
      <c r="A12" s="156" t="s">
        <v>11</v>
      </c>
      <c r="B12" s="157" t="s">
        <v>12</v>
      </c>
      <c r="C12" s="158" t="s">
        <v>13</v>
      </c>
      <c r="D12" s="158">
        <f aca="true" t="shared" si="0" ref="D12:D75">E12+F12</f>
        <v>497240.12309999997</v>
      </c>
      <c r="E12" s="158">
        <f>E14+E19+E22+E42</f>
        <v>497240.12309999997</v>
      </c>
      <c r="F12" s="158"/>
      <c r="G12" s="158">
        <f aca="true" t="shared" si="1" ref="G12:G75">H12+I12</f>
        <v>562396</v>
      </c>
      <c r="H12" s="167">
        <f>H14+H19+H22+H42</f>
        <v>562396</v>
      </c>
      <c r="I12" s="158"/>
      <c r="J12" s="159">
        <f aca="true" t="shared" si="2" ref="J12:J75">K12+L12</f>
        <v>610380.2</v>
      </c>
      <c r="K12" s="159">
        <f>K14+K19+K22+K42</f>
        <v>610380.2</v>
      </c>
      <c r="L12" s="159"/>
      <c r="M12" s="159">
        <f>N12+O12</f>
        <v>47984.19999999995</v>
      </c>
      <c r="N12" s="159">
        <f>K12-H12</f>
        <v>47984.19999999995</v>
      </c>
      <c r="O12" s="161"/>
      <c r="P12" s="159">
        <f aca="true" t="shared" si="3" ref="P12:P75">Q12+R12</f>
        <v>640785</v>
      </c>
      <c r="Q12" s="159">
        <f>Q14+Q19+Q22+Q42</f>
        <v>640785</v>
      </c>
      <c r="R12" s="159"/>
      <c r="S12" s="159">
        <f aca="true" t="shared" si="4" ref="S12:S75">T12+U12</f>
        <v>662070</v>
      </c>
      <c r="T12" s="159">
        <f>T14+T19+T22+T42</f>
        <v>662070</v>
      </c>
      <c r="U12" s="159"/>
      <c r="V12" s="162"/>
    </row>
    <row r="13" spans="1:22" ht="19.5" customHeight="1">
      <c r="A13" s="150"/>
      <c r="B13" s="163" t="s">
        <v>5</v>
      </c>
      <c r="C13" s="151"/>
      <c r="D13" s="158"/>
      <c r="E13" s="151"/>
      <c r="F13" s="151"/>
      <c r="G13" s="158"/>
      <c r="H13" s="169"/>
      <c r="I13" s="151"/>
      <c r="J13" s="159"/>
      <c r="K13" s="164"/>
      <c r="L13" s="164"/>
      <c r="M13" s="159"/>
      <c r="N13" s="159"/>
      <c r="O13" s="161"/>
      <c r="P13" s="159"/>
      <c r="Q13" s="164"/>
      <c r="R13" s="164"/>
      <c r="S13" s="159"/>
      <c r="T13" s="164"/>
      <c r="U13" s="164"/>
      <c r="V13" s="162"/>
    </row>
    <row r="14" spans="1:22" ht="39.75" customHeight="1">
      <c r="A14" s="156" t="s">
        <v>14</v>
      </c>
      <c r="B14" s="157" t="s">
        <v>15</v>
      </c>
      <c r="C14" s="158" t="s">
        <v>16</v>
      </c>
      <c r="D14" s="158">
        <f t="shared" si="0"/>
        <v>210704.0001</v>
      </c>
      <c r="E14" s="158">
        <f>E16+E17+E18</f>
        <v>210704.0001</v>
      </c>
      <c r="F14" s="158"/>
      <c r="G14" s="158">
        <f t="shared" si="1"/>
        <v>237150</v>
      </c>
      <c r="H14" s="167">
        <f>H16+H17+H18</f>
        <v>237150</v>
      </c>
      <c r="I14" s="158"/>
      <c r="J14" s="159">
        <f t="shared" si="2"/>
        <v>271330</v>
      </c>
      <c r="K14" s="159">
        <f>K16+K17+K18</f>
        <v>271330</v>
      </c>
      <c r="L14" s="159"/>
      <c r="M14" s="159">
        <f>N14+O14</f>
        <v>34180</v>
      </c>
      <c r="N14" s="159">
        <f>K14-H14</f>
        <v>34180</v>
      </c>
      <c r="O14" s="161"/>
      <c r="P14" s="159">
        <f t="shared" si="3"/>
        <v>292030</v>
      </c>
      <c r="Q14" s="159">
        <f>Q16+Q17+Q18</f>
        <v>292030</v>
      </c>
      <c r="R14" s="159"/>
      <c r="S14" s="159">
        <f t="shared" si="4"/>
        <v>289740</v>
      </c>
      <c r="T14" s="159">
        <f>T16+T17+T18</f>
        <v>289740</v>
      </c>
      <c r="U14" s="159"/>
      <c r="V14" s="162"/>
    </row>
    <row r="15" spans="1:22" ht="12.75" customHeight="1">
      <c r="A15" s="150"/>
      <c r="B15" s="163" t="s">
        <v>5</v>
      </c>
      <c r="C15" s="151"/>
      <c r="D15" s="158"/>
      <c r="E15" s="151"/>
      <c r="F15" s="151"/>
      <c r="G15" s="158"/>
      <c r="H15" s="169"/>
      <c r="I15" s="151"/>
      <c r="J15" s="159"/>
      <c r="K15" s="164"/>
      <c r="L15" s="164"/>
      <c r="M15" s="159"/>
      <c r="N15" s="159"/>
      <c r="O15" s="161"/>
      <c r="P15" s="159"/>
      <c r="Q15" s="164"/>
      <c r="R15" s="164"/>
      <c r="S15" s="159"/>
      <c r="T15" s="164"/>
      <c r="U15" s="164"/>
      <c r="V15" s="162"/>
    </row>
    <row r="16" spans="1:22" ht="46.5" customHeight="1">
      <c r="A16" s="150" t="s">
        <v>17</v>
      </c>
      <c r="B16" s="163" t="s">
        <v>18</v>
      </c>
      <c r="C16" s="151" t="s">
        <v>10</v>
      </c>
      <c r="D16" s="158">
        <f t="shared" si="0"/>
        <v>17752.623</v>
      </c>
      <c r="E16" s="151">
        <v>17752.623</v>
      </c>
      <c r="F16" s="151"/>
      <c r="G16" s="158">
        <f t="shared" si="1"/>
        <v>30000</v>
      </c>
      <c r="H16" s="219">
        <v>30000</v>
      </c>
      <c r="I16" s="151"/>
      <c r="J16" s="159">
        <f t="shared" si="2"/>
        <v>20180</v>
      </c>
      <c r="K16" s="164">
        <v>20180</v>
      </c>
      <c r="L16" s="164"/>
      <c r="M16" s="159">
        <f>N16+O16</f>
        <v>-9820</v>
      </c>
      <c r="N16" s="159">
        <f>K16-H16</f>
        <v>-9820</v>
      </c>
      <c r="O16" s="161"/>
      <c r="P16" s="159">
        <f t="shared" si="3"/>
        <v>15480</v>
      </c>
      <c r="Q16" s="164">
        <v>15480</v>
      </c>
      <c r="R16" s="164"/>
      <c r="S16" s="159">
        <f t="shared" si="4"/>
        <v>10540</v>
      </c>
      <c r="T16" s="164">
        <v>10540</v>
      </c>
      <c r="U16" s="164"/>
      <c r="V16" s="162"/>
    </row>
    <row r="17" spans="1:22" ht="43.5" customHeight="1">
      <c r="A17" s="150" t="s">
        <v>19</v>
      </c>
      <c r="B17" s="163" t="s">
        <v>20</v>
      </c>
      <c r="C17" s="151" t="s">
        <v>10</v>
      </c>
      <c r="D17" s="158">
        <f t="shared" si="0"/>
        <v>37381.2002</v>
      </c>
      <c r="E17" s="151">
        <v>37381.2002</v>
      </c>
      <c r="F17" s="151"/>
      <c r="G17" s="158">
        <f t="shared" si="1"/>
        <v>40950</v>
      </c>
      <c r="H17" s="219">
        <v>40950</v>
      </c>
      <c r="I17" s="151"/>
      <c r="J17" s="159">
        <f t="shared" si="2"/>
        <v>30450</v>
      </c>
      <c r="K17" s="164">
        <v>30450</v>
      </c>
      <c r="L17" s="164"/>
      <c r="M17" s="159">
        <f>N17+O17</f>
        <v>-10500</v>
      </c>
      <c r="N17" s="159">
        <f>K17-H17</f>
        <v>-10500</v>
      </c>
      <c r="O17" s="161"/>
      <c r="P17" s="159">
        <f t="shared" si="3"/>
        <v>20150</v>
      </c>
      <c r="Q17" s="164">
        <v>20150</v>
      </c>
      <c r="R17" s="164"/>
      <c r="S17" s="159">
        <f t="shared" si="4"/>
        <v>15200</v>
      </c>
      <c r="T17" s="164">
        <v>15200</v>
      </c>
      <c r="U17" s="164"/>
      <c r="V17" s="162"/>
    </row>
    <row r="18" spans="1:22" ht="37.5" customHeight="1">
      <c r="A18" s="150" t="s">
        <v>21</v>
      </c>
      <c r="B18" s="163" t="s">
        <v>22</v>
      </c>
      <c r="C18" s="151" t="s">
        <v>10</v>
      </c>
      <c r="D18" s="158">
        <f t="shared" si="0"/>
        <v>155570.1769</v>
      </c>
      <c r="E18" s="151">
        <v>155570.1769</v>
      </c>
      <c r="F18" s="151"/>
      <c r="G18" s="158">
        <f t="shared" si="1"/>
        <v>166200</v>
      </c>
      <c r="H18" s="219">
        <v>166200</v>
      </c>
      <c r="I18" s="151"/>
      <c r="J18" s="165">
        <f t="shared" si="2"/>
        <v>220700</v>
      </c>
      <c r="K18" s="166">
        <v>220700</v>
      </c>
      <c r="L18" s="164"/>
      <c r="M18" s="159">
        <f>N18+O18</f>
        <v>54500</v>
      </c>
      <c r="N18" s="159">
        <f>K18-H18</f>
        <v>54500</v>
      </c>
      <c r="O18" s="161"/>
      <c r="P18" s="159">
        <f t="shared" si="3"/>
        <v>256400</v>
      </c>
      <c r="Q18" s="164">
        <v>256400</v>
      </c>
      <c r="R18" s="164"/>
      <c r="S18" s="159">
        <f t="shared" si="4"/>
        <v>264000</v>
      </c>
      <c r="T18" s="164">
        <v>264000</v>
      </c>
      <c r="U18" s="164"/>
      <c r="V18" s="162"/>
    </row>
    <row r="19" spans="1:22" ht="27.75" customHeight="1">
      <c r="A19" s="156" t="s">
        <v>23</v>
      </c>
      <c r="B19" s="157" t="s">
        <v>24</v>
      </c>
      <c r="C19" s="158" t="s">
        <v>25</v>
      </c>
      <c r="D19" s="158">
        <f t="shared" si="0"/>
        <v>248580.343</v>
      </c>
      <c r="E19" s="158">
        <f>E21</f>
        <v>248580.343</v>
      </c>
      <c r="F19" s="158"/>
      <c r="G19" s="158">
        <f t="shared" si="1"/>
        <v>251300</v>
      </c>
      <c r="H19" s="167">
        <f>H21</f>
        <v>251300</v>
      </c>
      <c r="I19" s="158"/>
      <c r="J19" s="159">
        <f t="shared" si="2"/>
        <v>262550</v>
      </c>
      <c r="K19" s="159">
        <f>K21</f>
        <v>262550</v>
      </c>
      <c r="L19" s="159"/>
      <c r="M19" s="159">
        <f>N19+O19</f>
        <v>11250</v>
      </c>
      <c r="N19" s="159">
        <f>K19-H19</f>
        <v>11250</v>
      </c>
      <c r="O19" s="161"/>
      <c r="P19" s="159">
        <f t="shared" si="3"/>
        <v>270710</v>
      </c>
      <c r="Q19" s="159">
        <f>Q21</f>
        <v>270710</v>
      </c>
      <c r="R19" s="159"/>
      <c r="S19" s="159">
        <f t="shared" si="4"/>
        <v>289740</v>
      </c>
      <c r="T19" s="159">
        <f>T21</f>
        <v>289740</v>
      </c>
      <c r="U19" s="159"/>
      <c r="V19" s="162"/>
    </row>
    <row r="20" spans="1:22" ht="16.5" customHeight="1">
      <c r="A20" s="150"/>
      <c r="B20" s="163" t="s">
        <v>5</v>
      </c>
      <c r="C20" s="151"/>
      <c r="D20" s="158"/>
      <c r="E20" s="151"/>
      <c r="F20" s="151"/>
      <c r="G20" s="158"/>
      <c r="H20" s="169"/>
      <c r="I20" s="151"/>
      <c r="J20" s="159"/>
      <c r="K20" s="164"/>
      <c r="L20" s="164"/>
      <c r="M20" s="159"/>
      <c r="N20" s="159"/>
      <c r="O20" s="161"/>
      <c r="P20" s="159"/>
      <c r="Q20" s="164"/>
      <c r="R20" s="164"/>
      <c r="S20" s="159"/>
      <c r="T20" s="164"/>
      <c r="U20" s="164"/>
      <c r="V20" s="162"/>
    </row>
    <row r="21" spans="1:22" ht="42.75" customHeight="1">
      <c r="A21" s="150" t="s">
        <v>26</v>
      </c>
      <c r="B21" s="163" t="s">
        <v>27</v>
      </c>
      <c r="C21" s="151" t="s">
        <v>10</v>
      </c>
      <c r="D21" s="158">
        <f t="shared" si="0"/>
        <v>248580.343</v>
      </c>
      <c r="E21" s="151">
        <v>248580.343</v>
      </c>
      <c r="F21" s="151"/>
      <c r="G21" s="158">
        <f t="shared" si="1"/>
        <v>251300</v>
      </c>
      <c r="H21" s="219">
        <v>251300</v>
      </c>
      <c r="I21" s="151"/>
      <c r="J21" s="159">
        <f t="shared" si="2"/>
        <v>262550</v>
      </c>
      <c r="K21" s="164">
        <v>262550</v>
      </c>
      <c r="L21" s="164"/>
      <c r="M21" s="159">
        <f>N21+O21</f>
        <v>11250</v>
      </c>
      <c r="N21" s="159">
        <f>K21-H21</f>
        <v>11250</v>
      </c>
      <c r="O21" s="161"/>
      <c r="P21" s="159">
        <f t="shared" si="3"/>
        <v>270710</v>
      </c>
      <c r="Q21" s="164">
        <v>270710</v>
      </c>
      <c r="R21" s="164"/>
      <c r="S21" s="159">
        <f t="shared" si="4"/>
        <v>289740</v>
      </c>
      <c r="T21" s="164">
        <v>289740</v>
      </c>
      <c r="U21" s="164"/>
      <c r="V21" s="162"/>
    </row>
    <row r="22" spans="1:22" ht="80.25" customHeight="1">
      <c r="A22" s="156" t="s">
        <v>28</v>
      </c>
      <c r="B22" s="157" t="s">
        <v>29</v>
      </c>
      <c r="C22" s="158" t="s">
        <v>30</v>
      </c>
      <c r="D22" s="158">
        <f t="shared" si="0"/>
        <v>26897.78</v>
      </c>
      <c r="E22" s="158">
        <f>E24+E25+E26+E27+E29+E30+E31+E32+E33+E35+E36+E28</f>
        <v>26897.78</v>
      </c>
      <c r="F22" s="158"/>
      <c r="G22" s="158">
        <f t="shared" si="1"/>
        <v>59946</v>
      </c>
      <c r="H22" s="167">
        <f>H24+H26+H27+H28+H29+H30+H32+H33+H35+H36+H38+H25</f>
        <v>59946</v>
      </c>
      <c r="I22" s="158"/>
      <c r="J22" s="159">
        <f t="shared" si="2"/>
        <v>62500.2</v>
      </c>
      <c r="K22" s="159">
        <f>K24++K25+K26+K27+K28+K29+K30+K32+K33+K35+K36+K38</f>
        <v>62500.2</v>
      </c>
      <c r="L22" s="159"/>
      <c r="M22" s="159">
        <f>N22+O22</f>
        <v>2554.199999999997</v>
      </c>
      <c r="N22" s="159">
        <f>K22-H22</f>
        <v>2554.199999999997</v>
      </c>
      <c r="O22" s="161"/>
      <c r="P22" s="159">
        <f t="shared" si="3"/>
        <v>64045</v>
      </c>
      <c r="Q22" s="159">
        <f>Q24+Q26+Q27+Q28+Q29+Q30+Q32+Q33+Q35+Q36+Q25</f>
        <v>64045</v>
      </c>
      <c r="R22" s="159"/>
      <c r="S22" s="159">
        <f t="shared" si="4"/>
        <v>67490</v>
      </c>
      <c r="T22" s="159">
        <f>T24+T26+T27+T28+T29+T30+T32+T33+T35+T36+T25</f>
        <v>67490</v>
      </c>
      <c r="U22" s="159"/>
      <c r="V22" s="162"/>
    </row>
    <row r="23" spans="1:22" ht="12.75" customHeight="1">
      <c r="A23" s="150"/>
      <c r="B23" s="163" t="s">
        <v>5</v>
      </c>
      <c r="C23" s="151"/>
      <c r="D23" s="158"/>
      <c r="E23" s="151"/>
      <c r="F23" s="151"/>
      <c r="G23" s="158"/>
      <c r="H23" s="169"/>
      <c r="I23" s="151"/>
      <c r="J23" s="159"/>
      <c r="K23" s="164"/>
      <c r="L23" s="164"/>
      <c r="M23" s="159"/>
      <c r="N23" s="159"/>
      <c r="O23" s="161"/>
      <c r="P23" s="159"/>
      <c r="Q23" s="164"/>
      <c r="R23" s="164"/>
      <c r="S23" s="159"/>
      <c r="T23" s="164"/>
      <c r="U23" s="164"/>
      <c r="V23" s="162"/>
    </row>
    <row r="24" spans="1:22" ht="78.75" customHeight="1">
      <c r="A24" s="150" t="s">
        <v>31</v>
      </c>
      <c r="B24" s="163" t="s">
        <v>32</v>
      </c>
      <c r="C24" s="151" t="s">
        <v>10</v>
      </c>
      <c r="D24" s="158">
        <f t="shared" si="0"/>
        <v>16357.6</v>
      </c>
      <c r="E24" s="151">
        <v>16357.6</v>
      </c>
      <c r="F24" s="151"/>
      <c r="G24" s="158">
        <f t="shared" si="1"/>
        <v>34000</v>
      </c>
      <c r="H24" s="219">
        <v>34000</v>
      </c>
      <c r="I24" s="151"/>
      <c r="J24" s="159">
        <f t="shared" si="2"/>
        <v>34332.4</v>
      </c>
      <c r="K24" s="164">
        <v>34332.4</v>
      </c>
      <c r="L24" s="164"/>
      <c r="M24" s="159">
        <f>N24+O24</f>
        <v>332.40000000000146</v>
      </c>
      <c r="N24" s="159">
        <f>K24-H24</f>
        <v>332.40000000000146</v>
      </c>
      <c r="O24" s="161"/>
      <c r="P24" s="159">
        <f t="shared" si="3"/>
        <v>36000</v>
      </c>
      <c r="Q24" s="164">
        <v>36000</v>
      </c>
      <c r="R24" s="164"/>
      <c r="S24" s="159">
        <f t="shared" si="4"/>
        <v>38000</v>
      </c>
      <c r="T24" s="164">
        <v>38000</v>
      </c>
      <c r="U24" s="164"/>
      <c r="V24" s="162"/>
    </row>
    <row r="25" spans="1:22" ht="123.75" customHeight="1">
      <c r="A25" s="150" t="s">
        <v>33</v>
      </c>
      <c r="B25" s="163" t="s">
        <v>34</v>
      </c>
      <c r="C25" s="151" t="s">
        <v>10</v>
      </c>
      <c r="D25" s="158">
        <f t="shared" si="0"/>
        <v>332</v>
      </c>
      <c r="E25" s="151">
        <v>332</v>
      </c>
      <c r="F25" s="151"/>
      <c r="G25" s="218">
        <f>H25</f>
        <v>200</v>
      </c>
      <c r="H25" s="219">
        <v>200</v>
      </c>
      <c r="I25" s="151"/>
      <c r="J25" s="159">
        <f>K25</f>
        <v>300</v>
      </c>
      <c r="K25" s="164">
        <v>300</v>
      </c>
      <c r="L25" s="164"/>
      <c r="M25" s="159"/>
      <c r="N25" s="159"/>
      <c r="O25" s="161"/>
      <c r="P25" s="159">
        <f>Q25</f>
        <v>400</v>
      </c>
      <c r="Q25" s="164">
        <v>400</v>
      </c>
      <c r="R25" s="164"/>
      <c r="S25" s="159">
        <f>T25</f>
        <v>500</v>
      </c>
      <c r="T25" s="164">
        <v>500</v>
      </c>
      <c r="U25" s="164"/>
      <c r="V25" s="162"/>
    </row>
    <row r="26" spans="1:22" ht="96" customHeight="1">
      <c r="A26" s="150" t="s">
        <v>35</v>
      </c>
      <c r="B26" s="163" t="s">
        <v>36</v>
      </c>
      <c r="C26" s="151" t="s">
        <v>10</v>
      </c>
      <c r="D26" s="158">
        <f t="shared" si="0"/>
        <v>651.2</v>
      </c>
      <c r="E26" s="151">
        <v>651.2</v>
      </c>
      <c r="F26" s="151"/>
      <c r="G26" s="158">
        <f t="shared" si="1"/>
        <v>250</v>
      </c>
      <c r="H26" s="169">
        <v>250</v>
      </c>
      <c r="I26" s="151"/>
      <c r="J26" s="159">
        <f t="shared" si="2"/>
        <v>500</v>
      </c>
      <c r="K26" s="164">
        <v>500</v>
      </c>
      <c r="L26" s="164"/>
      <c r="M26" s="159">
        <f>N26+O26</f>
        <v>250</v>
      </c>
      <c r="N26" s="159">
        <f>K26-H26</f>
        <v>250</v>
      </c>
      <c r="O26" s="161"/>
      <c r="P26" s="159">
        <f t="shared" si="3"/>
        <v>1500</v>
      </c>
      <c r="Q26" s="164">
        <v>1500</v>
      </c>
      <c r="R26" s="164"/>
      <c r="S26" s="159">
        <f t="shared" si="4"/>
        <v>2000</v>
      </c>
      <c r="T26" s="164">
        <v>2000</v>
      </c>
      <c r="U26" s="164"/>
      <c r="V26" s="162"/>
    </row>
    <row r="27" spans="1:22" ht="141.75">
      <c r="A27" s="150" t="s">
        <v>37</v>
      </c>
      <c r="B27" s="163" t="s">
        <v>38</v>
      </c>
      <c r="C27" s="151" t="s">
        <v>10</v>
      </c>
      <c r="D27" s="158">
        <f t="shared" si="0"/>
        <v>3923.37</v>
      </c>
      <c r="E27" s="151">
        <v>3923.37</v>
      </c>
      <c r="F27" s="151"/>
      <c r="G27" s="158">
        <f t="shared" si="1"/>
        <v>7736</v>
      </c>
      <c r="H27" s="169">
        <v>7736</v>
      </c>
      <c r="I27" s="151"/>
      <c r="J27" s="159">
        <f t="shared" si="2"/>
        <v>7675</v>
      </c>
      <c r="K27" s="164">
        <v>7675</v>
      </c>
      <c r="L27" s="164"/>
      <c r="M27" s="159">
        <f>N27+O27</f>
        <v>-61</v>
      </c>
      <c r="N27" s="159">
        <f>K27-H27</f>
        <v>-61</v>
      </c>
      <c r="O27" s="161"/>
      <c r="P27" s="159">
        <f t="shared" si="3"/>
        <v>7675</v>
      </c>
      <c r="Q27" s="164">
        <v>7675</v>
      </c>
      <c r="R27" s="164"/>
      <c r="S27" s="159">
        <f t="shared" si="4"/>
        <v>8000</v>
      </c>
      <c r="T27" s="164">
        <v>8000</v>
      </c>
      <c r="U27" s="164"/>
      <c r="V27" s="162"/>
    </row>
    <row r="28" spans="1:22" ht="82.5" customHeight="1">
      <c r="A28" s="150" t="s">
        <v>39</v>
      </c>
      <c r="B28" s="163" t="s">
        <v>40</v>
      </c>
      <c r="C28" s="151" t="s">
        <v>10</v>
      </c>
      <c r="D28" s="158">
        <f t="shared" si="0"/>
        <v>194.8</v>
      </c>
      <c r="E28" s="151">
        <v>194.8</v>
      </c>
      <c r="F28" s="151"/>
      <c r="G28" s="158">
        <f t="shared" si="1"/>
        <v>600</v>
      </c>
      <c r="H28" s="169">
        <v>600</v>
      </c>
      <c r="I28" s="151"/>
      <c r="J28" s="159">
        <f>K28</f>
        <v>870</v>
      </c>
      <c r="K28" s="164">
        <v>870</v>
      </c>
      <c r="L28" s="164"/>
      <c r="M28" s="159">
        <f>N28+O28</f>
        <v>270</v>
      </c>
      <c r="N28" s="159">
        <f>K28-H28</f>
        <v>270</v>
      </c>
      <c r="O28" s="161"/>
      <c r="P28" s="159">
        <f>Q28</f>
        <v>870</v>
      </c>
      <c r="Q28" s="164">
        <v>870</v>
      </c>
      <c r="R28" s="164"/>
      <c r="S28" s="159">
        <f t="shared" si="4"/>
        <v>870</v>
      </c>
      <c r="T28" s="164">
        <v>870</v>
      </c>
      <c r="U28" s="164"/>
      <c r="V28" s="162"/>
    </row>
    <row r="29" spans="1:22" ht="51.75" customHeight="1">
      <c r="A29" s="150" t="s">
        <v>41</v>
      </c>
      <c r="B29" s="163" t="s">
        <v>42</v>
      </c>
      <c r="C29" s="151" t="s">
        <v>10</v>
      </c>
      <c r="D29" s="158">
        <f t="shared" si="0"/>
        <v>50</v>
      </c>
      <c r="E29" s="151">
        <v>50</v>
      </c>
      <c r="F29" s="151"/>
      <c r="G29" s="158">
        <f t="shared" si="1"/>
        <v>50</v>
      </c>
      <c r="H29" s="169">
        <v>50</v>
      </c>
      <c r="I29" s="151"/>
      <c r="J29" s="159">
        <f t="shared" si="2"/>
        <v>50</v>
      </c>
      <c r="K29" s="164">
        <v>50</v>
      </c>
      <c r="L29" s="164"/>
      <c r="M29" s="159"/>
      <c r="N29" s="159">
        <f>K29-H29</f>
        <v>0</v>
      </c>
      <c r="O29" s="161"/>
      <c r="P29" s="159">
        <f t="shared" si="3"/>
        <v>50</v>
      </c>
      <c r="Q29" s="164">
        <v>50</v>
      </c>
      <c r="R29" s="164"/>
      <c r="S29" s="159">
        <f t="shared" si="4"/>
        <v>50</v>
      </c>
      <c r="T29" s="164">
        <v>50</v>
      </c>
      <c r="U29" s="164"/>
      <c r="V29" s="162"/>
    </row>
    <row r="30" spans="1:22" ht="40.5" customHeight="1">
      <c r="A30" s="150" t="s">
        <v>43</v>
      </c>
      <c r="B30" s="163" t="s">
        <v>44</v>
      </c>
      <c r="C30" s="151" t="s">
        <v>10</v>
      </c>
      <c r="D30" s="158">
        <f t="shared" si="0"/>
        <v>3403.4</v>
      </c>
      <c r="E30" s="151">
        <v>3403.4</v>
      </c>
      <c r="F30" s="151"/>
      <c r="G30" s="158">
        <f t="shared" si="1"/>
        <v>8686</v>
      </c>
      <c r="H30" s="169">
        <v>8686</v>
      </c>
      <c r="I30" s="151"/>
      <c r="J30" s="159">
        <f t="shared" si="2"/>
        <v>8622.8</v>
      </c>
      <c r="K30" s="164">
        <v>8622.8</v>
      </c>
      <c r="L30" s="164"/>
      <c r="M30" s="159">
        <f>N30+O30</f>
        <v>-63.20000000000073</v>
      </c>
      <c r="N30" s="159">
        <f>K30-H30</f>
        <v>-63.20000000000073</v>
      </c>
      <c r="O30" s="161"/>
      <c r="P30" s="159">
        <f t="shared" si="3"/>
        <v>8700</v>
      </c>
      <c r="Q30" s="164">
        <v>8700</v>
      </c>
      <c r="R30" s="164"/>
      <c r="S30" s="159">
        <f t="shared" si="4"/>
        <v>8800</v>
      </c>
      <c r="T30" s="164">
        <v>8800</v>
      </c>
      <c r="U30" s="164"/>
      <c r="V30" s="162"/>
    </row>
    <row r="31" spans="1:22" ht="66.75" customHeight="1">
      <c r="A31" s="150" t="s">
        <v>45</v>
      </c>
      <c r="B31" s="163" t="s">
        <v>46</v>
      </c>
      <c r="C31" s="151" t="s">
        <v>10</v>
      </c>
      <c r="D31" s="158"/>
      <c r="E31" s="151"/>
      <c r="F31" s="151"/>
      <c r="G31" s="158"/>
      <c r="H31" s="169"/>
      <c r="I31" s="151"/>
      <c r="J31" s="159"/>
      <c r="K31" s="164"/>
      <c r="L31" s="164"/>
      <c r="M31" s="159"/>
      <c r="N31" s="159"/>
      <c r="O31" s="161"/>
      <c r="P31" s="159"/>
      <c r="Q31" s="164"/>
      <c r="R31" s="164"/>
      <c r="S31" s="159"/>
      <c r="T31" s="164"/>
      <c r="U31" s="164"/>
      <c r="V31" s="162"/>
    </row>
    <row r="32" spans="1:22" ht="126">
      <c r="A32" s="150" t="s">
        <v>47</v>
      </c>
      <c r="B32" s="163" t="s">
        <v>48</v>
      </c>
      <c r="C32" s="151" t="s">
        <v>10</v>
      </c>
      <c r="D32" s="158">
        <f t="shared" si="0"/>
        <v>559.35</v>
      </c>
      <c r="E32" s="151">
        <v>559.35</v>
      </c>
      <c r="F32" s="151"/>
      <c r="G32" s="158">
        <f t="shared" si="1"/>
        <v>3030</v>
      </c>
      <c r="H32" s="169">
        <v>3030</v>
      </c>
      <c r="I32" s="151"/>
      <c r="J32" s="159">
        <f t="shared" si="2"/>
        <v>3030</v>
      </c>
      <c r="K32" s="164">
        <v>3030</v>
      </c>
      <c r="L32" s="164"/>
      <c r="M32" s="159">
        <f>N32+O32</f>
        <v>0</v>
      </c>
      <c r="N32" s="159">
        <f>K32-H32</f>
        <v>0</v>
      </c>
      <c r="O32" s="161"/>
      <c r="P32" s="159">
        <f t="shared" si="3"/>
        <v>3030</v>
      </c>
      <c r="Q32" s="164">
        <v>3030</v>
      </c>
      <c r="R32" s="164"/>
      <c r="S32" s="159">
        <f t="shared" si="4"/>
        <v>3300</v>
      </c>
      <c r="T32" s="164">
        <v>3300</v>
      </c>
      <c r="U32" s="164"/>
      <c r="V32" s="162"/>
    </row>
    <row r="33" spans="1:22" ht="78.75">
      <c r="A33" s="150" t="s">
        <v>49</v>
      </c>
      <c r="B33" s="163" t="s">
        <v>50</v>
      </c>
      <c r="C33" s="151" t="s">
        <v>10</v>
      </c>
      <c r="D33" s="158">
        <f t="shared" si="0"/>
        <v>589.15</v>
      </c>
      <c r="E33" s="151">
        <v>589.15</v>
      </c>
      <c r="F33" s="151"/>
      <c r="G33" s="158">
        <f t="shared" si="1"/>
        <v>824</v>
      </c>
      <c r="H33" s="169">
        <v>824</v>
      </c>
      <c r="I33" s="151"/>
      <c r="J33" s="159">
        <f t="shared" si="2"/>
        <v>1050</v>
      </c>
      <c r="K33" s="164">
        <v>1050</v>
      </c>
      <c r="L33" s="164"/>
      <c r="M33" s="159">
        <f>N33+O33</f>
        <v>226</v>
      </c>
      <c r="N33" s="159">
        <f>K33-H33</f>
        <v>226</v>
      </c>
      <c r="O33" s="161"/>
      <c r="P33" s="159">
        <f t="shared" si="3"/>
        <v>1050</v>
      </c>
      <c r="Q33" s="164">
        <v>1050</v>
      </c>
      <c r="R33" s="164"/>
      <c r="S33" s="159">
        <f t="shared" si="4"/>
        <v>1200</v>
      </c>
      <c r="T33" s="164">
        <v>1200</v>
      </c>
      <c r="U33" s="164"/>
      <c r="V33" s="162"/>
    </row>
    <row r="34" spans="1:22" ht="78.75">
      <c r="A34" s="150" t="s">
        <v>51</v>
      </c>
      <c r="B34" s="163" t="s">
        <v>52</v>
      </c>
      <c r="C34" s="151" t="s">
        <v>10</v>
      </c>
      <c r="D34" s="158"/>
      <c r="E34" s="151"/>
      <c r="F34" s="151"/>
      <c r="G34" s="158"/>
      <c r="H34" s="169"/>
      <c r="I34" s="151"/>
      <c r="J34" s="159"/>
      <c r="K34" s="164"/>
      <c r="L34" s="164"/>
      <c r="M34" s="159"/>
      <c r="N34" s="159"/>
      <c r="O34" s="161"/>
      <c r="P34" s="159"/>
      <c r="Q34" s="164"/>
      <c r="R34" s="164"/>
      <c r="S34" s="159"/>
      <c r="T34" s="164"/>
      <c r="U34" s="164"/>
      <c r="V34" s="162"/>
    </row>
    <row r="35" spans="1:22" ht="75" customHeight="1">
      <c r="A35" s="150" t="s">
        <v>53</v>
      </c>
      <c r="B35" s="163" t="s">
        <v>54</v>
      </c>
      <c r="C35" s="151" t="s">
        <v>10</v>
      </c>
      <c r="D35" s="158">
        <f t="shared" si="0"/>
        <v>786.91</v>
      </c>
      <c r="E35" s="151">
        <v>786.91</v>
      </c>
      <c r="F35" s="151"/>
      <c r="G35" s="158">
        <f t="shared" si="1"/>
        <v>4370</v>
      </c>
      <c r="H35" s="169">
        <v>4370</v>
      </c>
      <c r="I35" s="151"/>
      <c r="J35" s="159">
        <f t="shared" si="2"/>
        <v>4370</v>
      </c>
      <c r="K35" s="164">
        <v>4370</v>
      </c>
      <c r="L35" s="164"/>
      <c r="M35" s="159">
        <f>N35+O35</f>
        <v>0</v>
      </c>
      <c r="N35" s="159">
        <f>K35-H35</f>
        <v>0</v>
      </c>
      <c r="O35" s="161"/>
      <c r="P35" s="159">
        <f t="shared" si="3"/>
        <v>4370</v>
      </c>
      <c r="Q35" s="164">
        <v>4370</v>
      </c>
      <c r="R35" s="164"/>
      <c r="S35" s="159">
        <f t="shared" si="4"/>
        <v>4370</v>
      </c>
      <c r="T35" s="164">
        <v>4370</v>
      </c>
      <c r="U35" s="164"/>
      <c r="V35" s="162"/>
    </row>
    <row r="36" spans="1:22" ht="81" customHeight="1">
      <c r="A36" s="150" t="s">
        <v>55</v>
      </c>
      <c r="B36" s="163" t="s">
        <v>56</v>
      </c>
      <c r="C36" s="151" t="s">
        <v>10</v>
      </c>
      <c r="D36" s="158">
        <f t="shared" si="0"/>
        <v>50</v>
      </c>
      <c r="E36" s="151">
        <v>50</v>
      </c>
      <c r="F36" s="151"/>
      <c r="G36" s="158">
        <f t="shared" si="1"/>
        <v>200</v>
      </c>
      <c r="H36" s="169">
        <v>200</v>
      </c>
      <c r="I36" s="151"/>
      <c r="J36" s="159">
        <f t="shared" si="2"/>
        <v>200</v>
      </c>
      <c r="K36" s="164">
        <v>200</v>
      </c>
      <c r="L36" s="164"/>
      <c r="M36" s="159"/>
      <c r="N36" s="159">
        <f>K36-H36</f>
        <v>0</v>
      </c>
      <c r="O36" s="161"/>
      <c r="P36" s="159">
        <f t="shared" si="3"/>
        <v>400</v>
      </c>
      <c r="Q36" s="164">
        <v>400</v>
      </c>
      <c r="R36" s="164"/>
      <c r="S36" s="159">
        <f t="shared" si="4"/>
        <v>400</v>
      </c>
      <c r="T36" s="164">
        <v>400</v>
      </c>
      <c r="U36" s="164"/>
      <c r="V36" s="162"/>
    </row>
    <row r="37" spans="1:22" ht="47.25" customHeight="1">
      <c r="A37" s="150" t="s">
        <v>57</v>
      </c>
      <c r="B37" s="163" t="s">
        <v>58</v>
      </c>
      <c r="C37" s="151" t="s">
        <v>10</v>
      </c>
      <c r="D37" s="158"/>
      <c r="E37" s="151"/>
      <c r="F37" s="151"/>
      <c r="G37" s="158"/>
      <c r="H37" s="169"/>
      <c r="I37" s="151"/>
      <c r="J37" s="159"/>
      <c r="K37" s="164"/>
      <c r="L37" s="164"/>
      <c r="M37" s="159"/>
      <c r="N37" s="159"/>
      <c r="O37" s="161"/>
      <c r="P37" s="159"/>
      <c r="Q37" s="164"/>
      <c r="R37" s="164"/>
      <c r="S37" s="159"/>
      <c r="T37" s="164"/>
      <c r="U37" s="164"/>
      <c r="V37" s="162"/>
    </row>
    <row r="38" spans="1:22" ht="49.5" customHeight="1">
      <c r="A38" s="150" t="s">
        <v>59</v>
      </c>
      <c r="B38" s="163" t="s">
        <v>60</v>
      </c>
      <c r="C38" s="151" t="s">
        <v>10</v>
      </c>
      <c r="D38" s="158"/>
      <c r="E38" s="151"/>
      <c r="F38" s="151"/>
      <c r="G38" s="158"/>
      <c r="H38" s="169"/>
      <c r="I38" s="151"/>
      <c r="J38" s="159">
        <f>K38</f>
        <v>1500</v>
      </c>
      <c r="K38" s="164">
        <v>1500</v>
      </c>
      <c r="L38" s="164"/>
      <c r="M38" s="159"/>
      <c r="N38" s="159"/>
      <c r="O38" s="161"/>
      <c r="P38" s="159"/>
      <c r="Q38" s="164"/>
      <c r="R38" s="164"/>
      <c r="S38" s="159"/>
      <c r="T38" s="164"/>
      <c r="U38" s="164"/>
      <c r="V38" s="162"/>
    </row>
    <row r="39" spans="1:22" ht="37.5" customHeight="1">
      <c r="A39" s="150" t="s">
        <v>61</v>
      </c>
      <c r="B39" s="163" t="s">
        <v>62</v>
      </c>
      <c r="C39" s="151" t="s">
        <v>10</v>
      </c>
      <c r="D39" s="158"/>
      <c r="E39" s="151"/>
      <c r="F39" s="151"/>
      <c r="G39" s="158"/>
      <c r="H39" s="169"/>
      <c r="I39" s="151"/>
      <c r="J39" s="159"/>
      <c r="K39" s="164"/>
      <c r="L39" s="164"/>
      <c r="M39" s="159"/>
      <c r="N39" s="159"/>
      <c r="O39" s="161"/>
      <c r="P39" s="159"/>
      <c r="Q39" s="164"/>
      <c r="R39" s="164"/>
      <c r="S39" s="159"/>
      <c r="T39" s="164"/>
      <c r="U39" s="164"/>
      <c r="V39" s="162"/>
    </row>
    <row r="40" spans="1:22" ht="37.5" customHeight="1">
      <c r="A40" s="150" t="s">
        <v>63</v>
      </c>
      <c r="B40" s="163" t="s">
        <v>64</v>
      </c>
      <c r="C40" s="151" t="s">
        <v>10</v>
      </c>
      <c r="D40" s="158"/>
      <c r="E40" s="151"/>
      <c r="F40" s="151"/>
      <c r="G40" s="158"/>
      <c r="H40" s="169"/>
      <c r="I40" s="151"/>
      <c r="J40" s="159"/>
      <c r="K40" s="164"/>
      <c r="L40" s="164"/>
      <c r="M40" s="159"/>
      <c r="N40" s="159"/>
      <c r="O40" s="161"/>
      <c r="P40" s="159"/>
      <c r="Q40" s="164"/>
      <c r="R40" s="164"/>
      <c r="S40" s="159"/>
      <c r="T40" s="164"/>
      <c r="U40" s="164"/>
      <c r="V40" s="162"/>
    </row>
    <row r="41" spans="1:22" ht="31.5">
      <c r="A41" s="150" t="s">
        <v>65</v>
      </c>
      <c r="B41" s="163" t="s">
        <v>66</v>
      </c>
      <c r="C41" s="151" t="s">
        <v>10</v>
      </c>
      <c r="D41" s="158"/>
      <c r="E41" s="151"/>
      <c r="F41" s="151"/>
      <c r="G41" s="158"/>
      <c r="H41" s="169"/>
      <c r="I41" s="151"/>
      <c r="J41" s="159"/>
      <c r="K41" s="164"/>
      <c r="L41" s="164"/>
      <c r="M41" s="159"/>
      <c r="N41" s="159"/>
      <c r="O41" s="161"/>
      <c r="P41" s="159"/>
      <c r="Q41" s="164"/>
      <c r="R41" s="164"/>
      <c r="S41" s="159"/>
      <c r="T41" s="164"/>
      <c r="U41" s="164"/>
      <c r="V41" s="162"/>
    </row>
    <row r="42" spans="1:22" ht="41.25" customHeight="1">
      <c r="A42" s="156" t="s">
        <v>67</v>
      </c>
      <c r="B42" s="157" t="s">
        <v>68</v>
      </c>
      <c r="C42" s="158" t="s">
        <v>69</v>
      </c>
      <c r="D42" s="158">
        <f t="shared" si="0"/>
        <v>11058</v>
      </c>
      <c r="E42" s="158">
        <f>E44+E45</f>
        <v>11058</v>
      </c>
      <c r="F42" s="158"/>
      <c r="G42" s="158">
        <f t="shared" si="1"/>
        <v>14000</v>
      </c>
      <c r="H42" s="167">
        <f>H44+H45</f>
        <v>14000</v>
      </c>
      <c r="I42" s="158"/>
      <c r="J42" s="159">
        <f t="shared" si="2"/>
        <v>14000</v>
      </c>
      <c r="K42" s="159">
        <f>K44+K45</f>
        <v>14000</v>
      </c>
      <c r="L42" s="159"/>
      <c r="M42" s="159">
        <f>N42+O42</f>
        <v>0</v>
      </c>
      <c r="N42" s="159">
        <f>K42-H42</f>
        <v>0</v>
      </c>
      <c r="O42" s="161"/>
      <c r="P42" s="159">
        <f t="shared" si="3"/>
        <v>14000</v>
      </c>
      <c r="Q42" s="159">
        <f>Q44+Q45</f>
        <v>14000</v>
      </c>
      <c r="R42" s="159"/>
      <c r="S42" s="159">
        <f t="shared" si="4"/>
        <v>15100</v>
      </c>
      <c r="T42" s="159">
        <f>T44+T45</f>
        <v>15100</v>
      </c>
      <c r="U42" s="159"/>
      <c r="V42" s="162"/>
    </row>
    <row r="43" spans="1:22" ht="18" customHeight="1">
      <c r="A43" s="150"/>
      <c r="B43" s="163" t="s">
        <v>5</v>
      </c>
      <c r="C43" s="151"/>
      <c r="D43" s="158"/>
      <c r="E43" s="151"/>
      <c r="F43" s="151"/>
      <c r="G43" s="158"/>
      <c r="H43" s="169"/>
      <c r="I43" s="151"/>
      <c r="J43" s="159"/>
      <c r="K43" s="164"/>
      <c r="L43" s="164"/>
      <c r="M43" s="159"/>
      <c r="N43" s="159"/>
      <c r="O43" s="161"/>
      <c r="P43" s="159"/>
      <c r="Q43" s="164"/>
      <c r="R43" s="164"/>
      <c r="S43" s="159"/>
      <c r="T43" s="164"/>
      <c r="U43" s="164"/>
      <c r="V43" s="162"/>
    </row>
    <row r="44" spans="1:22" ht="81.75" customHeight="1">
      <c r="A44" s="150" t="s">
        <v>70</v>
      </c>
      <c r="B44" s="163" t="s">
        <v>71</v>
      </c>
      <c r="C44" s="151" t="s">
        <v>10</v>
      </c>
      <c r="D44" s="158">
        <f t="shared" si="0"/>
        <v>5264.8</v>
      </c>
      <c r="E44" s="151">
        <v>5264.8</v>
      </c>
      <c r="F44" s="151"/>
      <c r="G44" s="158">
        <f t="shared" si="1"/>
        <v>7000</v>
      </c>
      <c r="H44" s="169">
        <v>7000</v>
      </c>
      <c r="I44" s="151"/>
      <c r="J44" s="159">
        <f t="shared" si="2"/>
        <v>7000</v>
      </c>
      <c r="K44" s="164">
        <v>7000</v>
      </c>
      <c r="L44" s="164"/>
      <c r="M44" s="159">
        <f>N44+O44</f>
        <v>0</v>
      </c>
      <c r="N44" s="159">
        <f>K44-H44</f>
        <v>0</v>
      </c>
      <c r="O44" s="161"/>
      <c r="P44" s="159">
        <f t="shared" si="3"/>
        <v>7000</v>
      </c>
      <c r="Q44" s="164">
        <v>7000</v>
      </c>
      <c r="R44" s="164"/>
      <c r="S44" s="159">
        <f t="shared" si="4"/>
        <v>7800</v>
      </c>
      <c r="T44" s="164">
        <v>7800</v>
      </c>
      <c r="U44" s="164"/>
      <c r="V44" s="162"/>
    </row>
    <row r="45" spans="1:22" ht="81.75" customHeight="1">
      <c r="A45" s="150" t="s">
        <v>72</v>
      </c>
      <c r="B45" s="163" t="s">
        <v>73</v>
      </c>
      <c r="C45" s="151" t="s">
        <v>10</v>
      </c>
      <c r="D45" s="158">
        <f t="shared" si="0"/>
        <v>5793.2</v>
      </c>
      <c r="E45" s="151">
        <v>5793.2</v>
      </c>
      <c r="F45" s="151"/>
      <c r="G45" s="158">
        <f t="shared" si="1"/>
        <v>7000</v>
      </c>
      <c r="H45" s="169">
        <v>7000</v>
      </c>
      <c r="I45" s="151"/>
      <c r="J45" s="159">
        <f t="shared" si="2"/>
        <v>7000</v>
      </c>
      <c r="K45" s="164">
        <v>7000</v>
      </c>
      <c r="L45" s="164"/>
      <c r="M45" s="159">
        <f>N45+O45</f>
        <v>0</v>
      </c>
      <c r="N45" s="159">
        <f>K45-H45</f>
        <v>0</v>
      </c>
      <c r="O45" s="161"/>
      <c r="P45" s="159">
        <f t="shared" si="3"/>
        <v>7000</v>
      </c>
      <c r="Q45" s="164">
        <v>7000</v>
      </c>
      <c r="R45" s="164"/>
      <c r="S45" s="159">
        <f t="shared" si="4"/>
        <v>7300</v>
      </c>
      <c r="T45" s="164">
        <v>7300</v>
      </c>
      <c r="U45" s="164"/>
      <c r="V45" s="162"/>
    </row>
    <row r="46" spans="1:22" ht="53.25" customHeight="1">
      <c r="A46" s="156" t="s">
        <v>74</v>
      </c>
      <c r="B46" s="157" t="s">
        <v>75</v>
      </c>
      <c r="C46" s="158" t="s">
        <v>76</v>
      </c>
      <c r="D46" s="158">
        <f t="shared" si="0"/>
        <v>1387137.2000000002</v>
      </c>
      <c r="E46" s="158">
        <f>E54</f>
        <v>760116.2000000001</v>
      </c>
      <c r="F46" s="167">
        <f>F61</f>
        <v>627021</v>
      </c>
      <c r="G46" s="158">
        <f t="shared" si="1"/>
        <v>2114589</v>
      </c>
      <c r="H46" s="167">
        <f>H54</f>
        <v>671114</v>
      </c>
      <c r="I46" s="158">
        <f>I59</f>
        <v>1443475</v>
      </c>
      <c r="J46" s="159">
        <f t="shared" si="2"/>
        <v>2634618.025</v>
      </c>
      <c r="K46" s="159">
        <f>K54</f>
        <v>908018.025</v>
      </c>
      <c r="L46" s="159">
        <f>L59</f>
        <v>1726600</v>
      </c>
      <c r="M46" s="168">
        <f>N46+O46</f>
        <v>283125</v>
      </c>
      <c r="N46" s="159">
        <v>0</v>
      </c>
      <c r="O46" s="168">
        <f>L46-I46</f>
        <v>283125</v>
      </c>
      <c r="P46" s="159">
        <f t="shared" si="3"/>
        <v>908018</v>
      </c>
      <c r="Q46" s="159">
        <f>Q54</f>
        <v>908018</v>
      </c>
      <c r="R46" s="159"/>
      <c r="S46" s="159">
        <f t="shared" si="4"/>
        <v>908018.7</v>
      </c>
      <c r="T46" s="159">
        <f>T54</f>
        <v>908018.7</v>
      </c>
      <c r="U46" s="159"/>
      <c r="V46" s="162"/>
    </row>
    <row r="47" spans="1:22" ht="12.75" customHeight="1">
      <c r="A47" s="150"/>
      <c r="B47" s="163" t="s">
        <v>5</v>
      </c>
      <c r="C47" s="151"/>
      <c r="D47" s="158"/>
      <c r="E47" s="151"/>
      <c r="F47" s="151"/>
      <c r="G47" s="158"/>
      <c r="H47" s="169"/>
      <c r="I47" s="151"/>
      <c r="J47" s="159"/>
      <c r="K47" s="164"/>
      <c r="L47" s="164"/>
      <c r="M47" s="159"/>
      <c r="N47" s="159"/>
      <c r="O47" s="161"/>
      <c r="P47" s="159"/>
      <c r="Q47" s="164"/>
      <c r="R47" s="164"/>
      <c r="S47" s="159"/>
      <c r="T47" s="164"/>
      <c r="U47" s="164"/>
      <c r="V47" s="162"/>
    </row>
    <row r="48" spans="1:22" ht="46.5" customHeight="1">
      <c r="A48" s="156" t="s">
        <v>77</v>
      </c>
      <c r="B48" s="157" t="s">
        <v>78</v>
      </c>
      <c r="C48" s="158" t="s">
        <v>79</v>
      </c>
      <c r="D48" s="158"/>
      <c r="E48" s="158"/>
      <c r="F48" s="158"/>
      <c r="G48" s="158"/>
      <c r="H48" s="167"/>
      <c r="I48" s="158"/>
      <c r="J48" s="159"/>
      <c r="K48" s="159"/>
      <c r="L48" s="159"/>
      <c r="M48" s="159"/>
      <c r="N48" s="159"/>
      <c r="O48" s="161"/>
      <c r="P48" s="159"/>
      <c r="Q48" s="159"/>
      <c r="R48" s="159"/>
      <c r="S48" s="159"/>
      <c r="T48" s="159"/>
      <c r="U48" s="159"/>
      <c r="V48" s="162"/>
    </row>
    <row r="49" spans="1:22" ht="16.5" customHeight="1">
      <c r="A49" s="150"/>
      <c r="B49" s="163" t="s">
        <v>5</v>
      </c>
      <c r="C49" s="151"/>
      <c r="D49" s="158"/>
      <c r="E49" s="151"/>
      <c r="F49" s="151"/>
      <c r="G49" s="158"/>
      <c r="H49" s="169"/>
      <c r="I49" s="151"/>
      <c r="J49" s="159"/>
      <c r="K49" s="164"/>
      <c r="L49" s="164"/>
      <c r="M49" s="159"/>
      <c r="N49" s="159"/>
      <c r="O49" s="161"/>
      <c r="P49" s="159"/>
      <c r="Q49" s="164"/>
      <c r="R49" s="164"/>
      <c r="S49" s="159"/>
      <c r="T49" s="164"/>
      <c r="U49" s="164"/>
      <c r="V49" s="162"/>
    </row>
    <row r="50" spans="1:22" ht="52.5" customHeight="1">
      <c r="A50" s="150" t="s">
        <v>80</v>
      </c>
      <c r="B50" s="163" t="s">
        <v>81</v>
      </c>
      <c r="C50" s="151"/>
      <c r="D50" s="158"/>
      <c r="E50" s="151"/>
      <c r="F50" s="151"/>
      <c r="G50" s="158"/>
      <c r="H50" s="169"/>
      <c r="I50" s="151"/>
      <c r="J50" s="159"/>
      <c r="K50" s="164"/>
      <c r="L50" s="164"/>
      <c r="M50" s="159"/>
      <c r="N50" s="159"/>
      <c r="O50" s="161"/>
      <c r="P50" s="159"/>
      <c r="Q50" s="164"/>
      <c r="R50" s="164"/>
      <c r="S50" s="159"/>
      <c r="T50" s="164"/>
      <c r="U50" s="164"/>
      <c r="V50" s="162"/>
    </row>
    <row r="51" spans="1:22" ht="45.75" customHeight="1">
      <c r="A51" s="156" t="s">
        <v>82</v>
      </c>
      <c r="B51" s="157" t="s">
        <v>83</v>
      </c>
      <c r="C51" s="158" t="s">
        <v>84</v>
      </c>
      <c r="D51" s="158"/>
      <c r="E51" s="158"/>
      <c r="F51" s="158"/>
      <c r="G51" s="158"/>
      <c r="H51" s="167"/>
      <c r="I51" s="158"/>
      <c r="J51" s="159"/>
      <c r="K51" s="159"/>
      <c r="L51" s="159"/>
      <c r="M51" s="159"/>
      <c r="N51" s="159"/>
      <c r="O51" s="161"/>
      <c r="P51" s="159"/>
      <c r="Q51" s="159"/>
      <c r="R51" s="159"/>
      <c r="S51" s="159"/>
      <c r="T51" s="159"/>
      <c r="U51" s="159"/>
      <c r="V51" s="162"/>
    </row>
    <row r="52" spans="1:22" ht="12.75" customHeight="1">
      <c r="A52" s="150"/>
      <c r="B52" s="163" t="s">
        <v>5</v>
      </c>
      <c r="C52" s="151"/>
      <c r="D52" s="158"/>
      <c r="E52" s="151"/>
      <c r="F52" s="151"/>
      <c r="G52" s="158"/>
      <c r="H52" s="169"/>
      <c r="I52" s="151"/>
      <c r="J52" s="159"/>
      <c r="K52" s="164"/>
      <c r="L52" s="164"/>
      <c r="M52" s="159"/>
      <c r="N52" s="159"/>
      <c r="O52" s="161"/>
      <c r="P52" s="159"/>
      <c r="Q52" s="164"/>
      <c r="R52" s="164"/>
      <c r="S52" s="159"/>
      <c r="T52" s="164"/>
      <c r="U52" s="164"/>
      <c r="V52" s="162"/>
    </row>
    <row r="53" spans="1:22" ht="46.5" customHeight="1">
      <c r="A53" s="150" t="s">
        <v>85</v>
      </c>
      <c r="B53" s="163" t="s">
        <v>86</v>
      </c>
      <c r="C53" s="151" t="s">
        <v>10</v>
      </c>
      <c r="D53" s="158"/>
      <c r="E53" s="151"/>
      <c r="F53" s="151"/>
      <c r="G53" s="158"/>
      <c r="H53" s="169"/>
      <c r="I53" s="151"/>
      <c r="J53" s="159"/>
      <c r="K53" s="164"/>
      <c r="L53" s="164"/>
      <c r="M53" s="159"/>
      <c r="N53" s="159"/>
      <c r="O53" s="161"/>
      <c r="P53" s="159"/>
      <c r="Q53" s="164"/>
      <c r="R53" s="164"/>
      <c r="S53" s="159"/>
      <c r="T53" s="164"/>
      <c r="U53" s="164"/>
      <c r="V53" s="162"/>
    </row>
    <row r="54" spans="1:22" ht="66.75" customHeight="1">
      <c r="A54" s="156" t="s">
        <v>87</v>
      </c>
      <c r="B54" s="157" t="s">
        <v>88</v>
      </c>
      <c r="C54" s="158" t="s">
        <v>89</v>
      </c>
      <c r="D54" s="158">
        <f t="shared" si="0"/>
        <v>760116.2000000001</v>
      </c>
      <c r="E54" s="158">
        <f>E56+E58</f>
        <v>760116.2000000001</v>
      </c>
      <c r="F54" s="158"/>
      <c r="G54" s="158">
        <f t="shared" si="1"/>
        <v>671114</v>
      </c>
      <c r="H54" s="167">
        <f>H56+H58</f>
        <v>671114</v>
      </c>
      <c r="I54" s="158"/>
      <c r="J54" s="159">
        <f t="shared" si="2"/>
        <v>908018.025</v>
      </c>
      <c r="K54" s="159">
        <f>K56+K58+K57</f>
        <v>908018.025</v>
      </c>
      <c r="L54" s="159"/>
      <c r="M54" s="159"/>
      <c r="N54" s="159">
        <f>K54-H54</f>
        <v>236904.02500000002</v>
      </c>
      <c r="O54" s="161"/>
      <c r="P54" s="159">
        <f t="shared" si="3"/>
        <v>908018</v>
      </c>
      <c r="Q54" s="159">
        <f>Q56+Q57+Q58</f>
        <v>908018</v>
      </c>
      <c r="R54" s="159"/>
      <c r="S54" s="159">
        <f t="shared" si="4"/>
        <v>908018.7</v>
      </c>
      <c r="T54" s="159">
        <f>T56+T58+T57</f>
        <v>908018.7</v>
      </c>
      <c r="U54" s="159"/>
      <c r="V54" s="162"/>
    </row>
    <row r="55" spans="1:22" ht="12.75" customHeight="1">
      <c r="A55" s="150"/>
      <c r="B55" s="163" t="s">
        <v>5</v>
      </c>
      <c r="C55" s="151"/>
      <c r="D55" s="158"/>
      <c r="E55" s="151"/>
      <c r="F55" s="151"/>
      <c r="G55" s="158"/>
      <c r="H55" s="169"/>
      <c r="I55" s="151"/>
      <c r="J55" s="159"/>
      <c r="K55" s="164"/>
      <c r="L55" s="164"/>
      <c r="M55" s="159"/>
      <c r="N55" s="159"/>
      <c r="O55" s="161"/>
      <c r="P55" s="159"/>
      <c r="Q55" s="164"/>
      <c r="R55" s="164"/>
      <c r="S55" s="159"/>
      <c r="T55" s="164"/>
      <c r="U55" s="164"/>
      <c r="V55" s="162"/>
    </row>
    <row r="56" spans="1:22" ht="51.75" customHeight="1">
      <c r="A56" s="150" t="s">
        <v>90</v>
      </c>
      <c r="B56" s="163" t="s">
        <v>91</v>
      </c>
      <c r="C56" s="151" t="s">
        <v>10</v>
      </c>
      <c r="D56" s="158">
        <f t="shared" si="0"/>
        <v>757759.3</v>
      </c>
      <c r="E56" s="151">
        <v>757759.3</v>
      </c>
      <c r="F56" s="151"/>
      <c r="G56" s="158">
        <f t="shared" si="1"/>
        <v>668936</v>
      </c>
      <c r="H56" s="219">
        <v>668936</v>
      </c>
      <c r="I56" s="151"/>
      <c r="J56" s="159">
        <f t="shared" si="2"/>
        <v>902531</v>
      </c>
      <c r="K56" s="164">
        <v>902531</v>
      </c>
      <c r="L56" s="164"/>
      <c r="M56" s="159"/>
      <c r="N56" s="159">
        <f>K56-H56</f>
        <v>233595</v>
      </c>
      <c r="O56" s="161"/>
      <c r="P56" s="159">
        <f t="shared" si="3"/>
        <v>902531</v>
      </c>
      <c r="Q56" s="164">
        <v>902531</v>
      </c>
      <c r="R56" s="164"/>
      <c r="S56" s="159">
        <f t="shared" si="4"/>
        <v>902531</v>
      </c>
      <c r="T56" s="164">
        <v>902531</v>
      </c>
      <c r="U56" s="164"/>
      <c r="V56" s="162"/>
    </row>
    <row r="57" spans="1:22" ht="51.75" customHeight="1">
      <c r="A57" s="150">
        <v>1254</v>
      </c>
      <c r="B57" s="163" t="s">
        <v>673</v>
      </c>
      <c r="C57" s="151"/>
      <c r="D57" s="158"/>
      <c r="E57" s="151"/>
      <c r="F57" s="151"/>
      <c r="G57" s="158"/>
      <c r="H57" s="219"/>
      <c r="I57" s="151"/>
      <c r="J57" s="159">
        <f>K57</f>
        <v>3309.025</v>
      </c>
      <c r="K57" s="164">
        <v>3309.025</v>
      </c>
      <c r="L57" s="164"/>
      <c r="M57" s="159"/>
      <c r="N57" s="159"/>
      <c r="O57" s="161"/>
      <c r="P57" s="159"/>
      <c r="Q57" s="164">
        <v>3309</v>
      </c>
      <c r="R57" s="164"/>
      <c r="S57" s="159"/>
      <c r="T57" s="164">
        <v>3309</v>
      </c>
      <c r="U57" s="164"/>
      <c r="V57" s="162"/>
    </row>
    <row r="58" spans="1:22" ht="54" customHeight="1">
      <c r="A58" s="150" t="s">
        <v>92</v>
      </c>
      <c r="B58" s="163" t="s">
        <v>93</v>
      </c>
      <c r="C58" s="151" t="s">
        <v>10</v>
      </c>
      <c r="D58" s="158">
        <f t="shared" si="0"/>
        <v>2356.9</v>
      </c>
      <c r="E58" s="151">
        <v>2356.9</v>
      </c>
      <c r="F58" s="151"/>
      <c r="G58" s="158">
        <f t="shared" si="1"/>
        <v>2178</v>
      </c>
      <c r="H58" s="219">
        <v>2178</v>
      </c>
      <c r="I58" s="151"/>
      <c r="J58" s="159">
        <f t="shared" si="2"/>
        <v>2178</v>
      </c>
      <c r="K58" s="164">
        <v>2178</v>
      </c>
      <c r="L58" s="166"/>
      <c r="M58" s="165"/>
      <c r="N58" s="159">
        <f>K58-H58</f>
        <v>0</v>
      </c>
      <c r="O58" s="161"/>
      <c r="P58" s="165">
        <f t="shared" si="3"/>
        <v>2178</v>
      </c>
      <c r="Q58" s="164">
        <v>2178</v>
      </c>
      <c r="R58" s="164"/>
      <c r="S58" s="159">
        <f t="shared" si="4"/>
        <v>2178.7</v>
      </c>
      <c r="T58" s="164">
        <v>2178.7</v>
      </c>
      <c r="U58" s="164"/>
      <c r="V58" s="162"/>
    </row>
    <row r="59" spans="1:22" ht="52.5" customHeight="1">
      <c r="A59" s="156" t="s">
        <v>94</v>
      </c>
      <c r="B59" s="157" t="s">
        <v>95</v>
      </c>
      <c r="C59" s="158" t="s">
        <v>96</v>
      </c>
      <c r="D59" s="167">
        <f>E59+F59</f>
        <v>627021</v>
      </c>
      <c r="E59" s="158"/>
      <c r="F59" s="167">
        <f>F61</f>
        <v>627021</v>
      </c>
      <c r="G59" s="158">
        <f t="shared" si="1"/>
        <v>1443475</v>
      </c>
      <c r="H59" s="167"/>
      <c r="I59" s="158">
        <f>I61</f>
        <v>1443475</v>
      </c>
      <c r="J59" s="159">
        <f t="shared" si="2"/>
        <v>1726600</v>
      </c>
      <c r="K59" s="159"/>
      <c r="L59" s="165">
        <f>L61</f>
        <v>1726600</v>
      </c>
      <c r="M59" s="165">
        <f>N59+O59</f>
        <v>283125</v>
      </c>
      <c r="N59" s="159"/>
      <c r="O59" s="161">
        <f>L59-I59</f>
        <v>283125</v>
      </c>
      <c r="P59" s="165">
        <f t="shared" si="3"/>
        <v>816000</v>
      </c>
      <c r="Q59" s="159"/>
      <c r="R59" s="159">
        <f>R61</f>
        <v>816000</v>
      </c>
      <c r="S59" s="159">
        <f t="shared" si="4"/>
        <v>458000</v>
      </c>
      <c r="T59" s="159"/>
      <c r="U59" s="159">
        <f>U61</f>
        <v>458000</v>
      </c>
      <c r="V59" s="162"/>
    </row>
    <row r="60" spans="1:22" ht="12.75" customHeight="1">
      <c r="A60" s="150"/>
      <c r="B60" s="163" t="s">
        <v>5</v>
      </c>
      <c r="C60" s="151"/>
      <c r="D60" s="158"/>
      <c r="E60" s="151"/>
      <c r="F60" s="151"/>
      <c r="G60" s="158"/>
      <c r="H60" s="169"/>
      <c r="I60" s="151"/>
      <c r="J60" s="159"/>
      <c r="K60" s="164"/>
      <c r="L60" s="166"/>
      <c r="M60" s="165"/>
      <c r="N60" s="159"/>
      <c r="O60" s="161"/>
      <c r="P60" s="165"/>
      <c r="Q60" s="164"/>
      <c r="R60" s="164"/>
      <c r="S60" s="159"/>
      <c r="T60" s="164"/>
      <c r="U60" s="164"/>
      <c r="V60" s="162"/>
    </row>
    <row r="61" spans="1:22" ht="69.75" customHeight="1">
      <c r="A61" s="150" t="s">
        <v>97</v>
      </c>
      <c r="B61" s="163" t="s">
        <v>98</v>
      </c>
      <c r="C61" s="151" t="s">
        <v>10</v>
      </c>
      <c r="D61" s="158">
        <f t="shared" si="0"/>
        <v>627021</v>
      </c>
      <c r="E61" s="151"/>
      <c r="F61" s="169">
        <v>627021</v>
      </c>
      <c r="G61" s="158">
        <f t="shared" si="1"/>
        <v>1443475</v>
      </c>
      <c r="H61" s="169"/>
      <c r="I61" s="166">
        <v>1443475</v>
      </c>
      <c r="J61" s="159">
        <f t="shared" si="2"/>
        <v>1726600</v>
      </c>
      <c r="K61" s="164"/>
      <c r="L61" s="166">
        <v>1726600</v>
      </c>
      <c r="M61" s="165">
        <f>N61+O61</f>
        <v>283125</v>
      </c>
      <c r="N61" s="159"/>
      <c r="O61" s="161">
        <f>L61-I61</f>
        <v>283125</v>
      </c>
      <c r="P61" s="165">
        <f t="shared" si="3"/>
        <v>816000</v>
      </c>
      <c r="Q61" s="164"/>
      <c r="R61" s="164">
        <v>816000</v>
      </c>
      <c r="S61" s="159">
        <f t="shared" si="4"/>
        <v>458000</v>
      </c>
      <c r="T61" s="164"/>
      <c r="U61" s="164">
        <v>458000</v>
      </c>
      <c r="V61" s="162"/>
    </row>
    <row r="62" spans="1:22" ht="69" customHeight="1">
      <c r="A62" s="156" t="s">
        <v>99</v>
      </c>
      <c r="B62" s="157" t="s">
        <v>100</v>
      </c>
      <c r="C62" s="158" t="s">
        <v>101</v>
      </c>
      <c r="D62" s="158">
        <f t="shared" si="0"/>
        <v>309675.0648</v>
      </c>
      <c r="E62" s="158">
        <f>E67+E72+E76+E106</f>
        <v>309675.0648</v>
      </c>
      <c r="F62" s="158"/>
      <c r="G62" s="158">
        <f t="shared" si="1"/>
        <v>450905</v>
      </c>
      <c r="H62" s="167">
        <f>H67+H72+H76+H106</f>
        <v>450905</v>
      </c>
      <c r="I62" s="158"/>
      <c r="J62" s="159">
        <f t="shared" si="2"/>
        <v>456181</v>
      </c>
      <c r="K62" s="159">
        <f>K67+K72+K76+K106</f>
        <v>456181</v>
      </c>
      <c r="L62" s="159"/>
      <c r="M62" s="159">
        <f>N62+O62</f>
        <v>5276</v>
      </c>
      <c r="N62" s="159">
        <f>K62-H62</f>
        <v>5276</v>
      </c>
      <c r="O62" s="161"/>
      <c r="P62" s="159">
        <f t="shared" si="3"/>
        <v>468050</v>
      </c>
      <c r="Q62" s="159">
        <f>Q67+Q72+Q76+Q106</f>
        <v>468050</v>
      </c>
      <c r="R62" s="159"/>
      <c r="S62" s="159">
        <f t="shared" si="4"/>
        <v>479596</v>
      </c>
      <c r="T62" s="159">
        <f>T67+T72+T76+T106</f>
        <v>479596</v>
      </c>
      <c r="U62" s="159"/>
      <c r="V62" s="162"/>
    </row>
    <row r="63" spans="1:22" ht="61.5" customHeight="1">
      <c r="A63" s="150"/>
      <c r="B63" s="163" t="s">
        <v>5</v>
      </c>
      <c r="C63" s="151"/>
      <c r="D63" s="158"/>
      <c r="E63" s="151"/>
      <c r="F63" s="151"/>
      <c r="G63" s="158"/>
      <c r="H63" s="169"/>
      <c r="I63" s="151"/>
      <c r="J63" s="159"/>
      <c r="K63" s="164"/>
      <c r="L63" s="164"/>
      <c r="M63" s="159"/>
      <c r="N63" s="159"/>
      <c r="O63" s="161"/>
      <c r="P63" s="159"/>
      <c r="Q63" s="164"/>
      <c r="R63" s="164"/>
      <c r="S63" s="159"/>
      <c r="T63" s="164"/>
      <c r="U63" s="164"/>
      <c r="V63" s="162"/>
    </row>
    <row r="64" spans="1:22" ht="44.25" customHeight="1">
      <c r="A64" s="156" t="s">
        <v>102</v>
      </c>
      <c r="B64" s="157" t="s">
        <v>103</v>
      </c>
      <c r="C64" s="158" t="s">
        <v>104</v>
      </c>
      <c r="D64" s="158"/>
      <c r="E64" s="158"/>
      <c r="F64" s="158"/>
      <c r="G64" s="158"/>
      <c r="H64" s="167"/>
      <c r="I64" s="158"/>
      <c r="J64" s="159"/>
      <c r="K64" s="159"/>
      <c r="L64" s="159"/>
      <c r="M64" s="159"/>
      <c r="N64" s="159"/>
      <c r="O64" s="161"/>
      <c r="P64" s="159"/>
      <c r="Q64" s="159"/>
      <c r="R64" s="159"/>
      <c r="S64" s="159"/>
      <c r="T64" s="159"/>
      <c r="U64" s="159"/>
      <c r="V64" s="162"/>
    </row>
    <row r="65" spans="1:22" ht="32.25" customHeight="1">
      <c r="A65" s="150"/>
      <c r="B65" s="163" t="s">
        <v>5</v>
      </c>
      <c r="C65" s="151"/>
      <c r="D65" s="158"/>
      <c r="E65" s="151"/>
      <c r="F65" s="151"/>
      <c r="G65" s="158"/>
      <c r="H65" s="169"/>
      <c r="I65" s="151"/>
      <c r="J65" s="159"/>
      <c r="K65" s="164"/>
      <c r="L65" s="164"/>
      <c r="M65" s="159"/>
      <c r="N65" s="159"/>
      <c r="O65" s="161"/>
      <c r="P65" s="159"/>
      <c r="Q65" s="164"/>
      <c r="R65" s="164"/>
      <c r="S65" s="159"/>
      <c r="T65" s="164"/>
      <c r="U65" s="164"/>
      <c r="V65" s="162"/>
    </row>
    <row r="66" spans="1:22" ht="39" customHeight="1">
      <c r="A66" s="150" t="s">
        <v>105</v>
      </c>
      <c r="B66" s="163" t="s">
        <v>106</v>
      </c>
      <c r="C66" s="151"/>
      <c r="D66" s="158"/>
      <c r="E66" s="151"/>
      <c r="F66" s="151"/>
      <c r="G66" s="158"/>
      <c r="H66" s="169"/>
      <c r="I66" s="151"/>
      <c r="J66" s="159"/>
      <c r="K66" s="164"/>
      <c r="L66" s="164"/>
      <c r="M66" s="159"/>
      <c r="N66" s="159"/>
      <c r="O66" s="161"/>
      <c r="P66" s="159"/>
      <c r="Q66" s="164"/>
      <c r="R66" s="164"/>
      <c r="S66" s="159"/>
      <c r="T66" s="164"/>
      <c r="U66" s="164"/>
      <c r="V66" s="162"/>
    </row>
    <row r="67" spans="1:22" ht="44.25" customHeight="1">
      <c r="A67" s="156" t="s">
        <v>107</v>
      </c>
      <c r="B67" s="157" t="s">
        <v>108</v>
      </c>
      <c r="C67" s="158" t="s">
        <v>109</v>
      </c>
      <c r="D67" s="158">
        <f t="shared" si="0"/>
        <v>40343.966</v>
      </c>
      <c r="E67" s="158">
        <f>E69+E71</f>
        <v>40343.966</v>
      </c>
      <c r="F67" s="158"/>
      <c r="G67" s="158">
        <f t="shared" si="1"/>
        <v>36570</v>
      </c>
      <c r="H67" s="167">
        <f>H69+H71</f>
        <v>36570</v>
      </c>
      <c r="I67" s="158"/>
      <c r="J67" s="159">
        <f t="shared" si="2"/>
        <v>36400</v>
      </c>
      <c r="K67" s="159">
        <f>K69+K71</f>
        <v>36400</v>
      </c>
      <c r="L67" s="159"/>
      <c r="M67" s="159">
        <f>N67+O67</f>
        <v>-170</v>
      </c>
      <c r="N67" s="159">
        <f>K67-H67</f>
        <v>-170</v>
      </c>
      <c r="O67" s="161"/>
      <c r="P67" s="159">
        <f t="shared" si="3"/>
        <v>32850</v>
      </c>
      <c r="Q67" s="159">
        <f>Q69+Q71</f>
        <v>32850</v>
      </c>
      <c r="R67" s="159"/>
      <c r="S67" s="159">
        <f t="shared" si="4"/>
        <v>30200</v>
      </c>
      <c r="T67" s="159">
        <f>T69+T71</f>
        <v>30200</v>
      </c>
      <c r="U67" s="159"/>
      <c r="V67" s="162"/>
    </row>
    <row r="68" spans="1:22" ht="12.75" customHeight="1">
      <c r="A68" s="150"/>
      <c r="B68" s="163" t="s">
        <v>5</v>
      </c>
      <c r="C68" s="151"/>
      <c r="D68" s="158"/>
      <c r="E68" s="151"/>
      <c r="F68" s="151"/>
      <c r="G68" s="158"/>
      <c r="H68" s="169"/>
      <c r="I68" s="151"/>
      <c r="J68" s="159"/>
      <c r="K68" s="164"/>
      <c r="L68" s="164"/>
      <c r="M68" s="159"/>
      <c r="N68" s="159"/>
      <c r="O68" s="161"/>
      <c r="P68" s="159"/>
      <c r="Q68" s="164"/>
      <c r="R68" s="164"/>
      <c r="S68" s="159"/>
      <c r="T68" s="164"/>
      <c r="U68" s="164"/>
      <c r="V68" s="162"/>
    </row>
    <row r="69" spans="1:22" ht="37.5" customHeight="1">
      <c r="A69" s="150" t="s">
        <v>110</v>
      </c>
      <c r="B69" s="163" t="s">
        <v>111</v>
      </c>
      <c r="C69" s="151" t="s">
        <v>10</v>
      </c>
      <c r="D69" s="158">
        <f t="shared" si="0"/>
        <v>28033.484</v>
      </c>
      <c r="E69" s="151">
        <v>28033.484</v>
      </c>
      <c r="F69" s="151"/>
      <c r="G69" s="158">
        <f t="shared" si="1"/>
        <v>24000</v>
      </c>
      <c r="H69" s="169">
        <v>24000</v>
      </c>
      <c r="I69" s="151"/>
      <c r="J69" s="159">
        <f t="shared" si="2"/>
        <v>23000</v>
      </c>
      <c r="K69" s="164">
        <v>23000</v>
      </c>
      <c r="L69" s="164"/>
      <c r="M69" s="159">
        <f>N69+O69</f>
        <v>-1000</v>
      </c>
      <c r="N69" s="159">
        <f>K69-H69</f>
        <v>-1000</v>
      </c>
      <c r="O69" s="161"/>
      <c r="P69" s="159">
        <f t="shared" si="3"/>
        <v>22000</v>
      </c>
      <c r="Q69" s="164">
        <v>22000</v>
      </c>
      <c r="R69" s="164"/>
      <c r="S69" s="159">
        <f t="shared" si="4"/>
        <v>20000</v>
      </c>
      <c r="T69" s="164">
        <v>20000</v>
      </c>
      <c r="U69" s="164"/>
      <c r="V69" s="162"/>
    </row>
    <row r="70" spans="1:22" ht="50.25" customHeight="1">
      <c r="A70" s="150" t="s">
        <v>112</v>
      </c>
      <c r="B70" s="163" t="s">
        <v>113</v>
      </c>
      <c r="C70" s="151" t="s">
        <v>10</v>
      </c>
      <c r="D70" s="158"/>
      <c r="E70" s="151"/>
      <c r="F70" s="151"/>
      <c r="G70" s="158"/>
      <c r="H70" s="169"/>
      <c r="I70" s="151"/>
      <c r="J70" s="159"/>
      <c r="K70" s="164"/>
      <c r="L70" s="164"/>
      <c r="M70" s="159"/>
      <c r="N70" s="159"/>
      <c r="O70" s="161"/>
      <c r="P70" s="159"/>
      <c r="Q70" s="164"/>
      <c r="R70" s="164"/>
      <c r="S70" s="159"/>
      <c r="T70" s="164"/>
      <c r="U70" s="164"/>
      <c r="V70" s="162"/>
    </row>
    <row r="71" spans="1:22" ht="18" customHeight="1">
      <c r="A71" s="150" t="s">
        <v>114</v>
      </c>
      <c r="B71" s="163" t="s">
        <v>115</v>
      </c>
      <c r="C71" s="151" t="s">
        <v>10</v>
      </c>
      <c r="D71" s="158">
        <f t="shared" si="0"/>
        <v>12310.482</v>
      </c>
      <c r="E71" s="151">
        <v>12310.482</v>
      </c>
      <c r="F71" s="151"/>
      <c r="G71" s="158">
        <f t="shared" si="1"/>
        <v>12570</v>
      </c>
      <c r="H71" s="169">
        <v>12570</v>
      </c>
      <c r="I71" s="151"/>
      <c r="J71" s="159">
        <f t="shared" si="2"/>
        <v>13400</v>
      </c>
      <c r="K71" s="164">
        <v>13400</v>
      </c>
      <c r="L71" s="164"/>
      <c r="M71" s="159">
        <f>N71+O71</f>
        <v>830</v>
      </c>
      <c r="N71" s="159">
        <f>K71-H71</f>
        <v>830</v>
      </c>
      <c r="O71" s="161"/>
      <c r="P71" s="159">
        <f t="shared" si="3"/>
        <v>10850</v>
      </c>
      <c r="Q71" s="164">
        <v>10850</v>
      </c>
      <c r="R71" s="164"/>
      <c r="S71" s="159">
        <f t="shared" si="4"/>
        <v>10200</v>
      </c>
      <c r="T71" s="164">
        <v>10200</v>
      </c>
      <c r="U71" s="164"/>
      <c r="V71" s="162"/>
    </row>
    <row r="72" spans="1:22" ht="50.25" customHeight="1">
      <c r="A72" s="156" t="s">
        <v>116</v>
      </c>
      <c r="B72" s="157" t="s">
        <v>117</v>
      </c>
      <c r="C72" s="158" t="s">
        <v>118</v>
      </c>
      <c r="D72" s="158">
        <f t="shared" si="0"/>
        <v>5338</v>
      </c>
      <c r="E72" s="158">
        <f>E74+E75</f>
        <v>5338</v>
      </c>
      <c r="F72" s="158"/>
      <c r="G72" s="158">
        <f t="shared" si="1"/>
        <v>3998</v>
      </c>
      <c r="H72" s="167">
        <f>H74+H75</f>
        <v>3998</v>
      </c>
      <c r="I72" s="158"/>
      <c r="J72" s="159">
        <f t="shared" si="2"/>
        <v>19998</v>
      </c>
      <c r="K72" s="159">
        <f>K74+K75</f>
        <v>19998</v>
      </c>
      <c r="L72" s="159"/>
      <c r="M72" s="159">
        <f>N72+O72</f>
        <v>16000</v>
      </c>
      <c r="N72" s="159">
        <f>K72-H72</f>
        <v>16000</v>
      </c>
      <c r="O72" s="161"/>
      <c r="P72" s="159">
        <f t="shared" si="3"/>
        <v>19998</v>
      </c>
      <c r="Q72" s="159">
        <f>Q74+Q75</f>
        <v>19998</v>
      </c>
      <c r="R72" s="159"/>
      <c r="S72" s="159">
        <f t="shared" si="4"/>
        <v>21998</v>
      </c>
      <c r="T72" s="159">
        <f>T74+T75</f>
        <v>21998</v>
      </c>
      <c r="U72" s="159"/>
      <c r="V72" s="162"/>
    </row>
    <row r="73" spans="1:22" ht="33.75" customHeight="1">
      <c r="A73" s="150"/>
      <c r="B73" s="163" t="s">
        <v>5</v>
      </c>
      <c r="C73" s="151"/>
      <c r="D73" s="158"/>
      <c r="E73" s="151"/>
      <c r="F73" s="151"/>
      <c r="G73" s="158"/>
      <c r="H73" s="169"/>
      <c r="I73" s="151"/>
      <c r="J73" s="159"/>
      <c r="K73" s="164"/>
      <c r="L73" s="164"/>
      <c r="M73" s="159"/>
      <c r="N73" s="159"/>
      <c r="O73" s="161"/>
      <c r="P73" s="159"/>
      <c r="Q73" s="164"/>
      <c r="R73" s="164"/>
      <c r="S73" s="159"/>
      <c r="T73" s="164"/>
      <c r="U73" s="164"/>
      <c r="V73" s="162"/>
    </row>
    <row r="74" spans="1:22" ht="54" customHeight="1">
      <c r="A74" s="150" t="s">
        <v>119</v>
      </c>
      <c r="B74" s="163" t="s">
        <v>120</v>
      </c>
      <c r="C74" s="151"/>
      <c r="D74" s="158">
        <f t="shared" si="0"/>
        <v>3998</v>
      </c>
      <c r="E74" s="151">
        <v>3998</v>
      </c>
      <c r="F74" s="151"/>
      <c r="G74" s="158">
        <f t="shared" si="1"/>
        <v>3998</v>
      </c>
      <c r="H74" s="169">
        <v>3998</v>
      </c>
      <c r="I74" s="151"/>
      <c r="J74" s="159">
        <f t="shared" si="2"/>
        <v>3998</v>
      </c>
      <c r="K74" s="164">
        <v>3998</v>
      </c>
      <c r="L74" s="164"/>
      <c r="M74" s="159">
        <f>N74+O74</f>
        <v>0</v>
      </c>
      <c r="N74" s="159">
        <f>K74-H74</f>
        <v>0</v>
      </c>
      <c r="O74" s="161"/>
      <c r="P74" s="159">
        <f t="shared" si="3"/>
        <v>3998</v>
      </c>
      <c r="Q74" s="164">
        <v>3998</v>
      </c>
      <c r="R74" s="164"/>
      <c r="S74" s="159">
        <f t="shared" si="4"/>
        <v>3998</v>
      </c>
      <c r="T74" s="164">
        <v>3998</v>
      </c>
      <c r="U74" s="164"/>
      <c r="V74" s="162"/>
    </row>
    <row r="75" spans="1:22" ht="54" customHeight="1">
      <c r="A75" s="150">
        <v>1343</v>
      </c>
      <c r="B75" s="163" t="s">
        <v>567</v>
      </c>
      <c r="C75" s="151"/>
      <c r="D75" s="158">
        <f t="shared" si="0"/>
        <v>1340</v>
      </c>
      <c r="E75" s="151">
        <v>1340</v>
      </c>
      <c r="F75" s="151"/>
      <c r="G75" s="158">
        <f t="shared" si="1"/>
        <v>0</v>
      </c>
      <c r="H75" s="169"/>
      <c r="I75" s="151"/>
      <c r="J75" s="159">
        <f t="shared" si="2"/>
        <v>16000</v>
      </c>
      <c r="K75" s="164">
        <v>16000</v>
      </c>
      <c r="L75" s="164"/>
      <c r="M75" s="159">
        <f>N75+O75</f>
        <v>16000</v>
      </c>
      <c r="N75" s="159">
        <f>K75-H75</f>
        <v>16000</v>
      </c>
      <c r="O75" s="161"/>
      <c r="P75" s="159">
        <f t="shared" si="3"/>
        <v>16000</v>
      </c>
      <c r="Q75" s="164">
        <v>16000</v>
      </c>
      <c r="R75" s="164"/>
      <c r="S75" s="159">
        <f t="shared" si="4"/>
        <v>18000</v>
      </c>
      <c r="T75" s="164">
        <v>18000</v>
      </c>
      <c r="U75" s="164"/>
      <c r="V75" s="162"/>
    </row>
    <row r="76" spans="1:22" ht="50.25" customHeight="1">
      <c r="A76" s="156" t="s">
        <v>121</v>
      </c>
      <c r="B76" s="157" t="s">
        <v>122</v>
      </c>
      <c r="C76" s="158" t="s">
        <v>123</v>
      </c>
      <c r="D76" s="158">
        <f>E76+F76</f>
        <v>254554.1348</v>
      </c>
      <c r="E76" s="158">
        <f>E80+E83+E84+E85+E88+E89+E95</f>
        <v>254554.1348</v>
      </c>
      <c r="F76" s="158"/>
      <c r="G76" s="158">
        <f>H76+I76</f>
        <v>368337</v>
      </c>
      <c r="H76" s="167">
        <f>H78+H95</f>
        <v>368337</v>
      </c>
      <c r="I76" s="158"/>
      <c r="J76" s="159">
        <f>K76+L76</f>
        <v>357783</v>
      </c>
      <c r="K76" s="159">
        <f>K78+K95</f>
        <v>357783</v>
      </c>
      <c r="L76" s="159"/>
      <c r="M76" s="159">
        <f>N76+O76</f>
        <v>-10554</v>
      </c>
      <c r="N76" s="159">
        <f>K76-H76</f>
        <v>-10554</v>
      </c>
      <c r="O76" s="161"/>
      <c r="P76" s="159">
        <f>Q76+R76</f>
        <v>370202</v>
      </c>
      <c r="Q76" s="159">
        <f>Q78+Q95</f>
        <v>370202</v>
      </c>
      <c r="R76" s="159"/>
      <c r="S76" s="159">
        <f>T76+U76</f>
        <v>382398</v>
      </c>
      <c r="T76" s="159">
        <f>T78+T95</f>
        <v>382398</v>
      </c>
      <c r="U76" s="159"/>
      <c r="V76" s="162"/>
    </row>
    <row r="77" spans="1:22" ht="12.75" customHeight="1">
      <c r="A77" s="150"/>
      <c r="B77" s="163" t="s">
        <v>5</v>
      </c>
      <c r="C77" s="151"/>
      <c r="D77" s="158"/>
      <c r="E77" s="151"/>
      <c r="F77" s="151"/>
      <c r="G77" s="158"/>
      <c r="H77" s="169"/>
      <c r="I77" s="151"/>
      <c r="J77" s="159"/>
      <c r="K77" s="164"/>
      <c r="L77" s="164"/>
      <c r="M77" s="159"/>
      <c r="N77" s="159"/>
      <c r="O77" s="161"/>
      <c r="P77" s="159"/>
      <c r="Q77" s="164"/>
      <c r="R77" s="164"/>
      <c r="S77" s="159"/>
      <c r="T77" s="164"/>
      <c r="U77" s="164"/>
      <c r="V77" s="162"/>
    </row>
    <row r="78" spans="1:22" ht="72" customHeight="1">
      <c r="A78" s="150" t="s">
        <v>124</v>
      </c>
      <c r="B78" s="163" t="s">
        <v>125</v>
      </c>
      <c r="C78" s="151" t="s">
        <v>10</v>
      </c>
      <c r="D78" s="158">
        <f>E78</f>
        <v>254554.1348</v>
      </c>
      <c r="E78" s="151">
        <f>E80+E83+E84+E85+E88+E89+E95</f>
        <v>254554.1348</v>
      </c>
      <c r="F78" s="158"/>
      <c r="G78" s="158">
        <f>H78+I78</f>
        <v>210837</v>
      </c>
      <c r="H78" s="169">
        <f>H80+H83+H85+H88+H89+I94+H84</f>
        <v>210837</v>
      </c>
      <c r="I78" s="151"/>
      <c r="J78" s="159">
        <f>K78+L78</f>
        <v>200283</v>
      </c>
      <c r="K78" s="170">
        <f>K80+K83+K85+K88+K89+K94+K84</f>
        <v>200283</v>
      </c>
      <c r="L78" s="164"/>
      <c r="M78" s="159">
        <f>N78+O78</f>
        <v>-10554</v>
      </c>
      <c r="N78" s="159">
        <f>K78-H78</f>
        <v>-10554</v>
      </c>
      <c r="O78" s="161"/>
      <c r="P78" s="159">
        <f>Q78+R78</f>
        <v>210202</v>
      </c>
      <c r="Q78" s="164">
        <f>Q80+Q83+Q85+Q88+Q89</f>
        <v>210202</v>
      </c>
      <c r="R78" s="164"/>
      <c r="S78" s="159">
        <f>T78+U78</f>
        <v>217398</v>
      </c>
      <c r="T78" s="164">
        <f>T80+T83+T85+T88+T89</f>
        <v>217398</v>
      </c>
      <c r="U78" s="164"/>
      <c r="V78" s="162"/>
    </row>
    <row r="79" spans="1:22" ht="18" customHeight="1">
      <c r="A79" s="150"/>
      <c r="B79" s="163" t="s">
        <v>5</v>
      </c>
      <c r="C79" s="151"/>
      <c r="D79" s="158"/>
      <c r="E79" s="151"/>
      <c r="F79" s="151"/>
      <c r="G79" s="158"/>
      <c r="H79" s="169"/>
      <c r="I79" s="151"/>
      <c r="J79" s="159"/>
      <c r="K79" s="164"/>
      <c r="L79" s="164"/>
      <c r="M79" s="159"/>
      <c r="N79" s="159"/>
      <c r="O79" s="161"/>
      <c r="P79" s="159"/>
      <c r="Q79" s="164"/>
      <c r="R79" s="164"/>
      <c r="S79" s="159"/>
      <c r="T79" s="164"/>
      <c r="U79" s="164"/>
      <c r="V79" s="162"/>
    </row>
    <row r="80" spans="1:22" ht="57" customHeight="1">
      <c r="A80" s="150" t="s">
        <v>126</v>
      </c>
      <c r="B80" s="163" t="s">
        <v>127</v>
      </c>
      <c r="C80" s="151" t="s">
        <v>10</v>
      </c>
      <c r="D80" s="158">
        <f aca="true" t="shared" si="5" ref="D80:D85">E80+F80</f>
        <v>1810.9</v>
      </c>
      <c r="E80" s="151">
        <v>1810.9</v>
      </c>
      <c r="F80" s="151"/>
      <c r="G80" s="158">
        <f>H80+I80</f>
        <v>6100</v>
      </c>
      <c r="H80" s="169">
        <v>6100</v>
      </c>
      <c r="I80" s="151"/>
      <c r="J80" s="159">
        <f>K80+L80</f>
        <v>1100</v>
      </c>
      <c r="K80" s="164">
        <v>1100</v>
      </c>
      <c r="L80" s="164"/>
      <c r="M80" s="159">
        <f>N80+O80</f>
        <v>-5000</v>
      </c>
      <c r="N80" s="159">
        <f>K80-H80</f>
        <v>-5000</v>
      </c>
      <c r="O80" s="161"/>
      <c r="P80" s="159">
        <f>Q80+R80</f>
        <v>1500</v>
      </c>
      <c r="Q80" s="164">
        <v>1500</v>
      </c>
      <c r="R80" s="164"/>
      <c r="S80" s="159">
        <f>T80+U80</f>
        <v>1800</v>
      </c>
      <c r="T80" s="164">
        <v>1800</v>
      </c>
      <c r="U80" s="164"/>
      <c r="V80" s="162"/>
    </row>
    <row r="81" spans="1:22" ht="141.75">
      <c r="A81" s="150" t="s">
        <v>128</v>
      </c>
      <c r="B81" s="163" t="s">
        <v>129</v>
      </c>
      <c r="C81" s="151" t="s">
        <v>10</v>
      </c>
      <c r="D81" s="158"/>
      <c r="E81" s="151"/>
      <c r="F81" s="151"/>
      <c r="G81" s="158"/>
      <c r="H81" s="169"/>
      <c r="I81" s="151"/>
      <c r="J81" s="159"/>
      <c r="K81" s="164"/>
      <c r="L81" s="164"/>
      <c r="M81" s="159"/>
      <c r="N81" s="159"/>
      <c r="O81" s="161"/>
      <c r="P81" s="159"/>
      <c r="Q81" s="164"/>
      <c r="R81" s="164"/>
      <c r="S81" s="159"/>
      <c r="T81" s="164"/>
      <c r="U81" s="164"/>
      <c r="V81" s="162"/>
    </row>
    <row r="82" spans="1:22" ht="47.25" customHeight="1">
      <c r="A82" s="150" t="s">
        <v>130</v>
      </c>
      <c r="B82" s="163" t="s">
        <v>131</v>
      </c>
      <c r="C82" s="151" t="s">
        <v>10</v>
      </c>
      <c r="D82" s="158"/>
      <c r="E82" s="151"/>
      <c r="F82" s="151"/>
      <c r="G82" s="158"/>
      <c r="H82" s="169"/>
      <c r="I82" s="151"/>
      <c r="J82" s="159"/>
      <c r="K82" s="164"/>
      <c r="L82" s="164"/>
      <c r="M82" s="159"/>
      <c r="N82" s="159"/>
      <c r="O82" s="161"/>
      <c r="P82" s="159"/>
      <c r="Q82" s="164"/>
      <c r="R82" s="164"/>
      <c r="S82" s="159"/>
      <c r="T82" s="164"/>
      <c r="U82" s="164"/>
      <c r="V82" s="162"/>
    </row>
    <row r="83" spans="1:22" ht="57" customHeight="1">
      <c r="A83" s="150" t="s">
        <v>132</v>
      </c>
      <c r="B83" s="163" t="s">
        <v>133</v>
      </c>
      <c r="C83" s="151" t="s">
        <v>10</v>
      </c>
      <c r="D83" s="158">
        <f t="shared" si="5"/>
        <v>200</v>
      </c>
      <c r="E83" s="151">
        <v>200</v>
      </c>
      <c r="F83" s="151"/>
      <c r="G83" s="158">
        <f>H83+I83</f>
        <v>20000</v>
      </c>
      <c r="H83" s="169">
        <v>20000</v>
      </c>
      <c r="I83" s="151"/>
      <c r="J83" s="159">
        <f>K83+L83</f>
        <v>10000</v>
      </c>
      <c r="K83" s="164">
        <v>10000</v>
      </c>
      <c r="L83" s="164"/>
      <c r="M83" s="159">
        <f>N83+O83</f>
        <v>-10000</v>
      </c>
      <c r="N83" s="159">
        <f>K83-H83</f>
        <v>-10000</v>
      </c>
      <c r="O83" s="161"/>
      <c r="P83" s="159">
        <f>Q83+R83</f>
        <v>10000</v>
      </c>
      <c r="Q83" s="164">
        <v>10000</v>
      </c>
      <c r="R83" s="164"/>
      <c r="S83" s="159">
        <f>T83+U83</f>
        <v>10000</v>
      </c>
      <c r="T83" s="164">
        <v>10000</v>
      </c>
      <c r="U83" s="164"/>
      <c r="V83" s="162"/>
    </row>
    <row r="84" spans="1:22" ht="35.25" customHeight="1">
      <c r="A84" s="150" t="s">
        <v>134</v>
      </c>
      <c r="B84" s="163" t="s">
        <v>135</v>
      </c>
      <c r="C84" s="151" t="s">
        <v>10</v>
      </c>
      <c r="D84" s="158">
        <f t="shared" si="5"/>
        <v>970</v>
      </c>
      <c r="E84" s="171">
        <v>970</v>
      </c>
      <c r="F84" s="151"/>
      <c r="G84" s="158">
        <f>H84</f>
        <v>800</v>
      </c>
      <c r="H84" s="220">
        <v>800</v>
      </c>
      <c r="I84" s="151"/>
      <c r="J84" s="159">
        <f>K84</f>
        <v>2000</v>
      </c>
      <c r="K84" s="164">
        <v>2000</v>
      </c>
      <c r="L84" s="164"/>
      <c r="M84" s="159"/>
      <c r="N84" s="159"/>
      <c r="O84" s="161"/>
      <c r="P84" s="159"/>
      <c r="Q84" s="164"/>
      <c r="R84" s="164"/>
      <c r="S84" s="159"/>
      <c r="T84" s="164"/>
      <c r="U84" s="164"/>
      <c r="V84" s="162"/>
    </row>
    <row r="85" spans="1:22" ht="39" customHeight="1">
      <c r="A85" s="150" t="s">
        <v>136</v>
      </c>
      <c r="B85" s="163" t="s">
        <v>137</v>
      </c>
      <c r="C85" s="151" t="s">
        <v>10</v>
      </c>
      <c r="D85" s="158">
        <f t="shared" si="5"/>
        <v>50832.0092</v>
      </c>
      <c r="E85" s="151">
        <v>50832.0092</v>
      </c>
      <c r="F85" s="151"/>
      <c r="G85" s="158">
        <f>H85+I85</f>
        <v>59660</v>
      </c>
      <c r="H85" s="169">
        <v>59660</v>
      </c>
      <c r="I85" s="151"/>
      <c r="J85" s="159">
        <f>K85+L85</f>
        <v>62906</v>
      </c>
      <c r="K85" s="164">
        <v>62906</v>
      </c>
      <c r="L85" s="164"/>
      <c r="M85" s="159">
        <f>N85+O85</f>
        <v>3246</v>
      </c>
      <c r="N85" s="159">
        <f>K85-H85</f>
        <v>3246</v>
      </c>
      <c r="O85" s="161"/>
      <c r="P85" s="159">
        <f>Q85+R85</f>
        <v>65702</v>
      </c>
      <c r="Q85" s="164">
        <v>65702</v>
      </c>
      <c r="R85" s="164"/>
      <c r="S85" s="159">
        <f>T85+U85</f>
        <v>68598</v>
      </c>
      <c r="T85" s="164">
        <v>68598</v>
      </c>
      <c r="U85" s="164"/>
      <c r="V85" s="162"/>
    </row>
    <row r="86" spans="1:22" ht="80.25" customHeight="1">
      <c r="A86" s="150" t="s">
        <v>138</v>
      </c>
      <c r="B86" s="163" t="s">
        <v>139</v>
      </c>
      <c r="C86" s="151" t="s">
        <v>10</v>
      </c>
      <c r="D86" s="158"/>
      <c r="E86" s="151"/>
      <c r="F86" s="151"/>
      <c r="G86" s="158"/>
      <c r="H86" s="169"/>
      <c r="I86" s="151"/>
      <c r="J86" s="159"/>
      <c r="K86" s="164"/>
      <c r="L86" s="164"/>
      <c r="M86" s="159"/>
      <c r="N86" s="159"/>
      <c r="O86" s="161"/>
      <c r="P86" s="159"/>
      <c r="Q86" s="164"/>
      <c r="R86" s="164"/>
      <c r="S86" s="159"/>
      <c r="T86" s="164"/>
      <c r="U86" s="164"/>
      <c r="V86" s="162"/>
    </row>
    <row r="87" spans="1:22" ht="48.75" customHeight="1">
      <c r="A87" s="150" t="s">
        <v>140</v>
      </c>
      <c r="B87" s="163" t="s">
        <v>141</v>
      </c>
      <c r="C87" s="151" t="s">
        <v>10</v>
      </c>
      <c r="D87" s="158"/>
      <c r="E87" s="151"/>
      <c r="F87" s="151"/>
      <c r="G87" s="158"/>
      <c r="H87" s="169"/>
      <c r="I87" s="151"/>
      <c r="J87" s="159"/>
      <c r="K87" s="164"/>
      <c r="L87" s="164"/>
      <c r="M87" s="159"/>
      <c r="N87" s="159"/>
      <c r="O87" s="161"/>
      <c r="P87" s="159"/>
      <c r="Q87" s="164"/>
      <c r="R87" s="164"/>
      <c r="S87" s="159"/>
      <c r="T87" s="164"/>
      <c r="U87" s="164"/>
      <c r="V87" s="162"/>
    </row>
    <row r="88" spans="1:22" ht="51" customHeight="1">
      <c r="A88" s="150" t="s">
        <v>142</v>
      </c>
      <c r="B88" s="163" t="s">
        <v>143</v>
      </c>
      <c r="C88" s="151" t="s">
        <v>10</v>
      </c>
      <c r="D88" s="158">
        <f>E88+F88</f>
        <v>73849.3756</v>
      </c>
      <c r="E88" s="151">
        <v>73849.3756</v>
      </c>
      <c r="F88" s="151"/>
      <c r="G88" s="158">
        <f>H88+I88</f>
        <v>102888</v>
      </c>
      <c r="H88" s="169">
        <v>102888</v>
      </c>
      <c r="I88" s="151"/>
      <c r="J88" s="159">
        <f>K88+L88</f>
        <v>88788</v>
      </c>
      <c r="K88" s="164">
        <v>88788</v>
      </c>
      <c r="L88" s="164"/>
      <c r="M88" s="159">
        <f>N88+O88</f>
        <v>-14100</v>
      </c>
      <c r="N88" s="159">
        <f>K88-H88</f>
        <v>-14100</v>
      </c>
      <c r="O88" s="161"/>
      <c r="P88" s="159">
        <f>Q88+R88</f>
        <v>112000</v>
      </c>
      <c r="Q88" s="164">
        <v>112000</v>
      </c>
      <c r="R88" s="164"/>
      <c r="S88" s="159">
        <f>T88+U88</f>
        <v>114000</v>
      </c>
      <c r="T88" s="164">
        <v>114000</v>
      </c>
      <c r="U88" s="164"/>
      <c r="V88" s="162"/>
    </row>
    <row r="89" spans="1:22" ht="48.75" customHeight="1">
      <c r="A89" s="150" t="s">
        <v>144</v>
      </c>
      <c r="B89" s="163" t="s">
        <v>145</v>
      </c>
      <c r="C89" s="151" t="s">
        <v>10</v>
      </c>
      <c r="D89" s="158">
        <f>E89+F89</f>
        <v>21191.64</v>
      </c>
      <c r="E89" s="151">
        <v>21191.64</v>
      </c>
      <c r="F89" s="151"/>
      <c r="G89" s="158">
        <f>H89+I89</f>
        <v>21389</v>
      </c>
      <c r="H89" s="169">
        <v>21389</v>
      </c>
      <c r="I89" s="151"/>
      <c r="J89" s="159">
        <f>K89+L89</f>
        <v>35489</v>
      </c>
      <c r="K89" s="164">
        <v>35489</v>
      </c>
      <c r="L89" s="164"/>
      <c r="M89" s="159">
        <f>N89+O89</f>
        <v>14100</v>
      </c>
      <c r="N89" s="159">
        <f>K89-H89</f>
        <v>14100</v>
      </c>
      <c r="O89" s="161"/>
      <c r="P89" s="159">
        <f>Q89+R89</f>
        <v>21000</v>
      </c>
      <c r="Q89" s="164">
        <v>21000</v>
      </c>
      <c r="R89" s="164"/>
      <c r="S89" s="159">
        <f>T89+U89</f>
        <v>23000</v>
      </c>
      <c r="T89" s="164">
        <v>23000</v>
      </c>
      <c r="U89" s="164"/>
      <c r="V89" s="162"/>
    </row>
    <row r="90" spans="1:22" ht="48.75" customHeight="1">
      <c r="A90" s="150" t="s">
        <v>146</v>
      </c>
      <c r="B90" s="163" t="s">
        <v>147</v>
      </c>
      <c r="C90" s="151" t="s">
        <v>10</v>
      </c>
      <c r="D90" s="158"/>
      <c r="E90" s="151"/>
      <c r="F90" s="151"/>
      <c r="G90" s="158"/>
      <c r="H90" s="169"/>
      <c r="I90" s="151"/>
      <c r="J90" s="159"/>
      <c r="K90" s="164"/>
      <c r="L90" s="164"/>
      <c r="M90" s="159"/>
      <c r="N90" s="159"/>
      <c r="O90" s="161"/>
      <c r="P90" s="159"/>
      <c r="Q90" s="164"/>
      <c r="R90" s="164"/>
      <c r="S90" s="159"/>
      <c r="T90" s="164"/>
      <c r="U90" s="164"/>
      <c r="V90" s="162"/>
    </row>
    <row r="91" spans="1:22" ht="80.25" customHeight="1">
      <c r="A91" s="150" t="s">
        <v>148</v>
      </c>
      <c r="B91" s="163" t="s">
        <v>149</v>
      </c>
      <c r="C91" s="151" t="s">
        <v>10</v>
      </c>
      <c r="D91" s="158"/>
      <c r="E91" s="151"/>
      <c r="F91" s="151"/>
      <c r="G91" s="158"/>
      <c r="H91" s="169"/>
      <c r="I91" s="151"/>
      <c r="J91" s="159"/>
      <c r="K91" s="164"/>
      <c r="L91" s="164"/>
      <c r="M91" s="159"/>
      <c r="N91" s="159"/>
      <c r="O91" s="161"/>
      <c r="P91" s="159"/>
      <c r="Q91" s="164"/>
      <c r="R91" s="164"/>
      <c r="S91" s="159"/>
      <c r="T91" s="164"/>
      <c r="U91" s="164"/>
      <c r="V91" s="162"/>
    </row>
    <row r="92" spans="1:22" ht="28.5" customHeight="1">
      <c r="A92" s="150" t="s">
        <v>150</v>
      </c>
      <c r="B92" s="163" t="s">
        <v>151</v>
      </c>
      <c r="C92" s="151" t="s">
        <v>10</v>
      </c>
      <c r="D92" s="158"/>
      <c r="E92" s="151"/>
      <c r="F92" s="151"/>
      <c r="G92" s="158"/>
      <c r="H92" s="169"/>
      <c r="I92" s="151"/>
      <c r="J92" s="159"/>
      <c r="K92" s="164"/>
      <c r="L92" s="164"/>
      <c r="M92" s="159"/>
      <c r="N92" s="159"/>
      <c r="O92" s="161"/>
      <c r="P92" s="159"/>
      <c r="Q92" s="164"/>
      <c r="R92" s="164"/>
      <c r="S92" s="159"/>
      <c r="T92" s="164"/>
      <c r="U92" s="164"/>
      <c r="V92" s="162"/>
    </row>
    <row r="93" spans="1:22" ht="24" customHeight="1">
      <c r="A93" s="150" t="s">
        <v>152</v>
      </c>
      <c r="B93" s="163" t="s">
        <v>153</v>
      </c>
      <c r="C93" s="151" t="s">
        <v>10</v>
      </c>
      <c r="D93" s="158"/>
      <c r="E93" s="151"/>
      <c r="F93" s="151"/>
      <c r="G93" s="158"/>
      <c r="H93" s="169"/>
      <c r="I93" s="151"/>
      <c r="J93" s="159"/>
      <c r="K93" s="164"/>
      <c r="L93" s="164"/>
      <c r="M93" s="159"/>
      <c r="N93" s="159"/>
      <c r="O93" s="161"/>
      <c r="P93" s="159"/>
      <c r="Q93" s="164"/>
      <c r="R93" s="164"/>
      <c r="S93" s="159"/>
      <c r="T93" s="164"/>
      <c r="U93" s="164"/>
      <c r="V93" s="162"/>
    </row>
    <row r="94" spans="1:22" ht="24" customHeight="1">
      <c r="A94" s="150" t="s">
        <v>154</v>
      </c>
      <c r="B94" s="163" t="s">
        <v>155</v>
      </c>
      <c r="C94" s="151" t="s">
        <v>10</v>
      </c>
      <c r="D94" s="158"/>
      <c r="E94" s="151"/>
      <c r="F94" s="151"/>
      <c r="G94" s="158"/>
      <c r="H94" s="169"/>
      <c r="I94" s="151"/>
      <c r="J94" s="159"/>
      <c r="K94" s="164"/>
      <c r="L94" s="164"/>
      <c r="M94" s="159"/>
      <c r="N94" s="159"/>
      <c r="O94" s="161"/>
      <c r="P94" s="159"/>
      <c r="Q94" s="164"/>
      <c r="R94" s="164"/>
      <c r="S94" s="159"/>
      <c r="T94" s="164"/>
      <c r="U94" s="164"/>
      <c r="V94" s="162"/>
    </row>
    <row r="95" spans="1:22" ht="36.75" customHeight="1">
      <c r="A95" s="150" t="s">
        <v>156</v>
      </c>
      <c r="B95" s="163" t="s">
        <v>157</v>
      </c>
      <c r="C95" s="151" t="s">
        <v>10</v>
      </c>
      <c r="D95" s="158">
        <f>E95+F95</f>
        <v>105700.21</v>
      </c>
      <c r="E95" s="151">
        <v>105700.21</v>
      </c>
      <c r="F95" s="151"/>
      <c r="G95" s="158">
        <f>H95+I95</f>
        <v>157500</v>
      </c>
      <c r="H95" s="169">
        <v>157500</v>
      </c>
      <c r="I95" s="151"/>
      <c r="J95" s="159">
        <f>K95+L95</f>
        <v>157500</v>
      </c>
      <c r="K95" s="164">
        <v>157500</v>
      </c>
      <c r="L95" s="164"/>
      <c r="M95" s="159">
        <f>N95+O95</f>
        <v>0</v>
      </c>
      <c r="N95" s="159">
        <f>K95-H95</f>
        <v>0</v>
      </c>
      <c r="O95" s="161"/>
      <c r="P95" s="159">
        <f>Q95+R95</f>
        <v>160000</v>
      </c>
      <c r="Q95" s="164">
        <v>160000</v>
      </c>
      <c r="R95" s="164"/>
      <c r="S95" s="159">
        <f>T95+U95</f>
        <v>165000</v>
      </c>
      <c r="T95" s="164">
        <v>165000</v>
      </c>
      <c r="U95" s="164"/>
      <c r="V95" s="162"/>
    </row>
    <row r="96" spans="1:22" ht="50.25" customHeight="1">
      <c r="A96" s="156" t="s">
        <v>158</v>
      </c>
      <c r="B96" s="157" t="s">
        <v>186</v>
      </c>
      <c r="C96" s="158" t="s">
        <v>160</v>
      </c>
      <c r="D96" s="158"/>
      <c r="E96" s="158"/>
      <c r="F96" s="158"/>
      <c r="G96" s="158"/>
      <c r="H96" s="167"/>
      <c r="I96" s="158"/>
      <c r="J96" s="159"/>
      <c r="K96" s="159"/>
      <c r="L96" s="159"/>
      <c r="M96" s="159"/>
      <c r="N96" s="159"/>
      <c r="O96" s="161"/>
      <c r="P96" s="159"/>
      <c r="Q96" s="159"/>
      <c r="R96" s="159"/>
      <c r="S96" s="159"/>
      <c r="T96" s="159"/>
      <c r="U96" s="159"/>
      <c r="V96" s="162"/>
    </row>
    <row r="97" spans="1:22" ht="19.5" customHeight="1">
      <c r="A97" s="150"/>
      <c r="B97" s="163" t="s">
        <v>5</v>
      </c>
      <c r="C97" s="151"/>
      <c r="D97" s="158"/>
      <c r="E97" s="151"/>
      <c r="F97" s="151"/>
      <c r="G97" s="158"/>
      <c r="H97" s="169"/>
      <c r="I97" s="151"/>
      <c r="J97" s="159"/>
      <c r="K97" s="164"/>
      <c r="L97" s="164"/>
      <c r="M97" s="159"/>
      <c r="N97" s="159"/>
      <c r="O97" s="161"/>
      <c r="P97" s="159"/>
      <c r="Q97" s="164"/>
      <c r="R97" s="164"/>
      <c r="S97" s="159"/>
      <c r="T97" s="164"/>
      <c r="U97" s="164"/>
      <c r="V97" s="162"/>
    </row>
    <row r="98" spans="1:22" ht="45.75" customHeight="1">
      <c r="A98" s="150" t="s">
        <v>161</v>
      </c>
      <c r="B98" s="163" t="s">
        <v>162</v>
      </c>
      <c r="C98" s="151" t="s">
        <v>10</v>
      </c>
      <c r="D98" s="158"/>
      <c r="E98" s="151"/>
      <c r="F98" s="151"/>
      <c r="G98" s="158"/>
      <c r="H98" s="169"/>
      <c r="I98" s="151"/>
      <c r="J98" s="159"/>
      <c r="K98" s="164"/>
      <c r="L98" s="164"/>
      <c r="M98" s="159"/>
      <c r="N98" s="159"/>
      <c r="O98" s="161"/>
      <c r="P98" s="159"/>
      <c r="Q98" s="164"/>
      <c r="R98" s="164"/>
      <c r="S98" s="159"/>
      <c r="T98" s="164"/>
      <c r="U98" s="164"/>
      <c r="V98" s="162"/>
    </row>
    <row r="99" spans="1:22" ht="38.25" customHeight="1">
      <c r="A99" s="150" t="s">
        <v>163</v>
      </c>
      <c r="B99" s="163" t="s">
        <v>164</v>
      </c>
      <c r="C99" s="151" t="s">
        <v>10</v>
      </c>
      <c r="D99" s="158"/>
      <c r="E99" s="151"/>
      <c r="F99" s="151"/>
      <c r="G99" s="158"/>
      <c r="H99" s="169"/>
      <c r="I99" s="151"/>
      <c r="J99" s="159"/>
      <c r="K99" s="164"/>
      <c r="L99" s="164"/>
      <c r="M99" s="159"/>
      <c r="N99" s="159"/>
      <c r="O99" s="161"/>
      <c r="P99" s="159"/>
      <c r="Q99" s="164"/>
      <c r="R99" s="164"/>
      <c r="S99" s="159"/>
      <c r="T99" s="164"/>
      <c r="U99" s="164"/>
      <c r="V99" s="162"/>
    </row>
    <row r="100" spans="1:22" ht="50.25" customHeight="1">
      <c r="A100" s="156" t="s">
        <v>165</v>
      </c>
      <c r="B100" s="157" t="s">
        <v>166</v>
      </c>
      <c r="C100" s="158" t="s">
        <v>167</v>
      </c>
      <c r="D100" s="158"/>
      <c r="E100" s="158"/>
      <c r="F100" s="158"/>
      <c r="G100" s="158"/>
      <c r="H100" s="167"/>
      <c r="I100" s="158"/>
      <c r="J100" s="159"/>
      <c r="K100" s="159"/>
      <c r="L100" s="159"/>
      <c r="M100" s="159"/>
      <c r="N100" s="159"/>
      <c r="O100" s="161"/>
      <c r="P100" s="159"/>
      <c r="Q100" s="159"/>
      <c r="R100" s="159"/>
      <c r="S100" s="159"/>
      <c r="T100" s="159"/>
      <c r="U100" s="159"/>
      <c r="V100" s="162"/>
    </row>
    <row r="101" spans="1:22" ht="20.25" customHeight="1">
      <c r="A101" s="150"/>
      <c r="B101" s="163" t="s">
        <v>5</v>
      </c>
      <c r="C101" s="151"/>
      <c r="D101" s="158"/>
      <c r="E101" s="151"/>
      <c r="F101" s="151"/>
      <c r="G101" s="158"/>
      <c r="H101" s="169"/>
      <c r="I101" s="151"/>
      <c r="J101" s="159"/>
      <c r="K101" s="164"/>
      <c r="L101" s="164"/>
      <c r="M101" s="159"/>
      <c r="N101" s="159"/>
      <c r="O101" s="161"/>
      <c r="P101" s="159"/>
      <c r="Q101" s="164"/>
      <c r="R101" s="164"/>
      <c r="S101" s="159"/>
      <c r="T101" s="164"/>
      <c r="U101" s="164"/>
      <c r="V101" s="162"/>
    </row>
    <row r="102" spans="1:22" ht="157.5">
      <c r="A102" s="150" t="s">
        <v>168</v>
      </c>
      <c r="B102" s="163" t="s">
        <v>169</v>
      </c>
      <c r="C102" s="151" t="s">
        <v>10</v>
      </c>
      <c r="D102" s="158"/>
      <c r="E102" s="151"/>
      <c r="F102" s="151"/>
      <c r="G102" s="158"/>
      <c r="H102" s="169"/>
      <c r="I102" s="151"/>
      <c r="J102" s="159"/>
      <c r="K102" s="164"/>
      <c r="L102" s="164"/>
      <c r="M102" s="159"/>
      <c r="N102" s="159"/>
      <c r="O102" s="161"/>
      <c r="P102" s="159"/>
      <c r="Q102" s="164"/>
      <c r="R102" s="164"/>
      <c r="S102" s="159"/>
      <c r="T102" s="164"/>
      <c r="U102" s="164"/>
      <c r="V102" s="162"/>
    </row>
    <row r="103" spans="1:22" ht="42.75" customHeight="1">
      <c r="A103" s="156" t="s">
        <v>170</v>
      </c>
      <c r="B103" s="157" t="s">
        <v>171</v>
      </c>
      <c r="C103" s="158" t="s">
        <v>172</v>
      </c>
      <c r="D103" s="158"/>
      <c r="E103" s="158"/>
      <c r="F103" s="158"/>
      <c r="G103" s="158"/>
      <c r="H103" s="167"/>
      <c r="I103" s="158"/>
      <c r="J103" s="159"/>
      <c r="K103" s="159"/>
      <c r="L103" s="159"/>
      <c r="M103" s="159"/>
      <c r="N103" s="159"/>
      <c r="O103" s="161"/>
      <c r="P103" s="159"/>
      <c r="Q103" s="159"/>
      <c r="R103" s="159"/>
      <c r="S103" s="159"/>
      <c r="T103" s="159"/>
      <c r="U103" s="159"/>
      <c r="V103" s="162"/>
    </row>
    <row r="104" spans="1:22" ht="20.25" customHeight="1">
      <c r="A104" s="150"/>
      <c r="B104" s="163" t="s">
        <v>5</v>
      </c>
      <c r="C104" s="151"/>
      <c r="D104" s="158"/>
      <c r="E104" s="151"/>
      <c r="F104" s="151"/>
      <c r="G104" s="158"/>
      <c r="H104" s="169"/>
      <c r="I104" s="151"/>
      <c r="J104" s="159"/>
      <c r="K104" s="164"/>
      <c r="L104" s="164"/>
      <c r="M104" s="159"/>
      <c r="N104" s="159"/>
      <c r="O104" s="161"/>
      <c r="P104" s="159"/>
      <c r="Q104" s="164"/>
      <c r="R104" s="164"/>
      <c r="S104" s="159"/>
      <c r="T104" s="164"/>
      <c r="U104" s="164"/>
      <c r="V104" s="162"/>
    </row>
    <row r="105" spans="1:22" ht="78.75" customHeight="1">
      <c r="A105" s="150" t="s">
        <v>173</v>
      </c>
      <c r="B105" s="163" t="s">
        <v>174</v>
      </c>
      <c r="C105" s="151"/>
      <c r="D105" s="158"/>
      <c r="E105" s="151"/>
      <c r="F105" s="151"/>
      <c r="G105" s="158"/>
      <c r="H105" s="169"/>
      <c r="I105" s="151"/>
      <c r="J105" s="159"/>
      <c r="K105" s="164"/>
      <c r="L105" s="164"/>
      <c r="M105" s="159"/>
      <c r="N105" s="159"/>
      <c r="O105" s="161"/>
      <c r="P105" s="159"/>
      <c r="Q105" s="164"/>
      <c r="R105" s="164"/>
      <c r="S105" s="159"/>
      <c r="T105" s="164"/>
      <c r="U105" s="164"/>
      <c r="V105" s="162"/>
    </row>
    <row r="106" spans="1:22" ht="42" customHeight="1">
      <c r="A106" s="156" t="s">
        <v>175</v>
      </c>
      <c r="B106" s="157" t="s">
        <v>176</v>
      </c>
      <c r="C106" s="158" t="s">
        <v>177</v>
      </c>
      <c r="D106" s="158">
        <f>E106+F106</f>
        <v>9438.964</v>
      </c>
      <c r="E106" s="158">
        <f>E110</f>
        <v>9438.964</v>
      </c>
      <c r="F106" s="158"/>
      <c r="G106" s="158">
        <f>H106+I106</f>
        <v>42000</v>
      </c>
      <c r="H106" s="167">
        <f>H110</f>
        <v>42000</v>
      </c>
      <c r="I106" s="158"/>
      <c r="J106" s="159">
        <f>K106+L106</f>
        <v>42000</v>
      </c>
      <c r="K106" s="159">
        <f>K110</f>
        <v>42000</v>
      </c>
      <c r="L106" s="159"/>
      <c r="M106" s="159">
        <f>N106+O106</f>
        <v>0</v>
      </c>
      <c r="N106" s="159">
        <f>K106-H106</f>
        <v>0</v>
      </c>
      <c r="O106" s="161"/>
      <c r="P106" s="159">
        <f>Q106+R106</f>
        <v>45000</v>
      </c>
      <c r="Q106" s="159">
        <v>45000</v>
      </c>
      <c r="R106" s="159"/>
      <c r="S106" s="159">
        <f>T106+U106</f>
        <v>45000</v>
      </c>
      <c r="T106" s="159">
        <v>45000</v>
      </c>
      <c r="U106" s="159"/>
      <c r="V106" s="162"/>
    </row>
    <row r="107" spans="1:22" ht="12.75" customHeight="1">
      <c r="A107" s="150"/>
      <c r="B107" s="163" t="s">
        <v>5</v>
      </c>
      <c r="C107" s="151"/>
      <c r="D107" s="158"/>
      <c r="E107" s="151"/>
      <c r="F107" s="151"/>
      <c r="G107" s="158"/>
      <c r="H107" s="169"/>
      <c r="I107" s="151"/>
      <c r="J107" s="159"/>
      <c r="K107" s="164"/>
      <c r="L107" s="164"/>
      <c r="M107" s="159"/>
      <c r="N107" s="159"/>
      <c r="O107" s="161"/>
      <c r="P107" s="159"/>
      <c r="Q107" s="164"/>
      <c r="R107" s="164"/>
      <c r="S107" s="159"/>
      <c r="T107" s="164"/>
      <c r="U107" s="164"/>
      <c r="V107" s="162"/>
    </row>
    <row r="108" spans="1:22" ht="26.25" customHeight="1">
      <c r="A108" s="150" t="s">
        <v>178</v>
      </c>
      <c r="B108" s="163" t="s">
        <v>179</v>
      </c>
      <c r="C108" s="151" t="s">
        <v>10</v>
      </c>
      <c r="D108" s="158"/>
      <c r="E108" s="151"/>
      <c r="F108" s="151"/>
      <c r="G108" s="158"/>
      <c r="H108" s="169"/>
      <c r="I108" s="151"/>
      <c r="J108" s="159"/>
      <c r="K108" s="164"/>
      <c r="L108" s="164"/>
      <c r="M108" s="159"/>
      <c r="N108" s="159"/>
      <c r="O108" s="161"/>
      <c r="P108" s="159"/>
      <c r="Q108" s="164"/>
      <c r="R108" s="164"/>
      <c r="S108" s="159"/>
      <c r="T108" s="164"/>
      <c r="U108" s="164"/>
      <c r="V108" s="162"/>
    </row>
    <row r="109" spans="1:22" ht="27" customHeight="1">
      <c r="A109" s="150" t="s">
        <v>180</v>
      </c>
      <c r="B109" s="163" t="s">
        <v>181</v>
      </c>
      <c r="C109" s="151" t="s">
        <v>10</v>
      </c>
      <c r="D109" s="158"/>
      <c r="E109" s="151"/>
      <c r="F109" s="151"/>
      <c r="G109" s="158"/>
      <c r="H109" s="169"/>
      <c r="I109" s="151"/>
      <c r="J109" s="159"/>
      <c r="K109" s="164"/>
      <c r="L109" s="164"/>
      <c r="M109" s="159"/>
      <c r="N109" s="159"/>
      <c r="O109" s="161"/>
      <c r="P109" s="159"/>
      <c r="Q109" s="164"/>
      <c r="R109" s="164"/>
      <c r="S109" s="159"/>
      <c r="T109" s="164"/>
      <c r="U109" s="164"/>
      <c r="V109" s="162"/>
    </row>
    <row r="110" spans="1:22" ht="39.75" customHeight="1" thickBot="1">
      <c r="A110" s="172" t="s">
        <v>182</v>
      </c>
      <c r="B110" s="173" t="s">
        <v>183</v>
      </c>
      <c r="C110" s="174" t="s">
        <v>10</v>
      </c>
      <c r="D110" s="158">
        <f>E110+F110</f>
        <v>9438.964</v>
      </c>
      <c r="E110" s="174">
        <v>9438.964</v>
      </c>
      <c r="F110" s="174"/>
      <c r="G110" s="158">
        <f>H110+I110</f>
        <v>42000</v>
      </c>
      <c r="H110" s="221">
        <v>42000</v>
      </c>
      <c r="I110" s="174"/>
      <c r="J110" s="159">
        <f>K110+L110</f>
        <v>42000</v>
      </c>
      <c r="K110" s="175">
        <v>42000</v>
      </c>
      <c r="L110" s="175"/>
      <c r="M110" s="159">
        <f>N110+O110</f>
        <v>0</v>
      </c>
      <c r="N110" s="175">
        <f>K110-H110</f>
        <v>0</v>
      </c>
      <c r="O110" s="161"/>
      <c r="P110" s="159">
        <f>Q110+R110</f>
        <v>45000</v>
      </c>
      <c r="Q110" s="175">
        <v>45000</v>
      </c>
      <c r="R110" s="164"/>
      <c r="S110" s="159">
        <f>T110+U110</f>
        <v>45000</v>
      </c>
      <c r="T110" s="175">
        <v>45000</v>
      </c>
      <c r="U110" s="175"/>
      <c r="V110" s="176"/>
    </row>
    <row r="111" spans="1:21" ht="15.75">
      <c r="A111" s="177"/>
      <c r="B111" s="178"/>
      <c r="C111" s="177"/>
      <c r="D111" s="177"/>
      <c r="E111" s="177"/>
      <c r="F111" s="177"/>
      <c r="G111" s="177"/>
      <c r="H111" s="177"/>
      <c r="I111" s="177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</row>
    <row r="112" spans="1:21" ht="15.75">
      <c r="A112" s="177"/>
      <c r="B112" s="178"/>
      <c r="C112" s="177"/>
      <c r="D112" s="177"/>
      <c r="E112" s="177"/>
      <c r="F112" s="177"/>
      <c r="G112" s="177"/>
      <c r="H112" s="177"/>
      <c r="I112" s="177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</row>
    <row r="113" spans="1:21" ht="15.75">
      <c r="A113" s="177"/>
      <c r="B113" s="178"/>
      <c r="C113" s="177"/>
      <c r="D113" s="177"/>
      <c r="E113" s="177"/>
      <c r="F113" s="177"/>
      <c r="G113" s="177"/>
      <c r="H113" s="177"/>
      <c r="I113" s="177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</row>
    <row r="116" ht="15">
      <c r="M116" s="144" t="s">
        <v>586</v>
      </c>
    </row>
  </sheetData>
  <sheetProtection/>
  <mergeCells count="23"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M6:O6"/>
    <mergeCell ref="M7:M8"/>
    <mergeCell ref="N7:O7"/>
  </mergeCells>
  <printOptions/>
  <pageMargins left="0.25" right="0.25" top="0.75" bottom="0.75" header="0.3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94"/>
  <sheetViews>
    <sheetView zoomScale="90" zoomScaleNormal="90" zoomScalePageLayoutView="0" workbookViewId="0" topLeftCell="B1">
      <selection activeCell="J14" sqref="J14"/>
    </sheetView>
  </sheetViews>
  <sheetFormatPr defaultColWidth="9.140625" defaultRowHeight="12"/>
  <cols>
    <col min="1" max="1" width="13.00390625" style="179" customWidth="1"/>
    <col min="2" max="2" width="48.8515625" style="180" customWidth="1"/>
    <col min="3" max="3" width="9.7109375" style="179" customWidth="1"/>
    <col min="4" max="4" width="7.140625" style="179" customWidth="1"/>
    <col min="5" max="5" width="21.8515625" style="179" customWidth="1"/>
    <col min="6" max="6" width="17.421875" style="179" customWidth="1"/>
    <col min="7" max="7" width="15.8515625" style="179" customWidth="1"/>
    <col min="8" max="8" width="17.140625" style="179" customWidth="1"/>
    <col min="9" max="9" width="18.8515625" style="179" customWidth="1"/>
    <col min="10" max="10" width="17.8515625" style="179" customWidth="1"/>
    <col min="11" max="11" width="19.00390625" style="181" customWidth="1"/>
    <col min="12" max="12" width="17.140625" style="181" customWidth="1"/>
    <col min="13" max="13" width="18.28125" style="181" customWidth="1"/>
    <col min="14" max="14" width="18.7109375" style="181" customWidth="1"/>
    <col min="15" max="15" width="17.421875" style="181" customWidth="1"/>
    <col min="16" max="16" width="18.140625" style="181" customWidth="1"/>
    <col min="17" max="17" width="18.00390625" style="181" customWidth="1"/>
    <col min="18" max="18" width="17.8515625" style="181" customWidth="1"/>
    <col min="19" max="19" width="16.7109375" style="181" customWidth="1"/>
    <col min="20" max="20" width="17.421875" style="181" customWidth="1"/>
    <col min="21" max="21" width="19.00390625" style="181" customWidth="1"/>
    <col min="22" max="22" width="17.140625" style="181" customWidth="1"/>
    <col min="23" max="23" width="22.8515625" style="182" customWidth="1"/>
    <col min="24" max="16384" width="9.28125" style="182" customWidth="1"/>
  </cols>
  <sheetData>
    <row r="1" ht="2.25" customHeight="1"/>
    <row r="2" ht="100.5" customHeight="1">
      <c r="W2" s="146" t="s">
        <v>672</v>
      </c>
    </row>
    <row r="3" spans="11:22" ht="14.25" customHeight="1"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41.25" customHeight="1">
      <c r="A4" s="251" t="s">
        <v>671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3" ht="15" customHeight="1" thickBot="1">
      <c r="A5" s="184"/>
      <c r="B5" s="185"/>
      <c r="C5" s="184"/>
      <c r="D5" s="184"/>
      <c r="E5" s="184"/>
      <c r="F5" s="184"/>
      <c r="G5" s="184"/>
      <c r="H5" s="184"/>
      <c r="I5" s="184"/>
      <c r="J5" s="184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W5" s="187" t="s">
        <v>0</v>
      </c>
    </row>
    <row r="6" spans="1:23" ht="40.5" customHeight="1">
      <c r="A6" s="255" t="s">
        <v>1</v>
      </c>
      <c r="B6" s="247" t="s">
        <v>2</v>
      </c>
      <c r="C6" s="248" t="s">
        <v>3</v>
      </c>
      <c r="D6" s="252" t="s">
        <v>187</v>
      </c>
      <c r="E6" s="250" t="s">
        <v>659</v>
      </c>
      <c r="F6" s="250"/>
      <c r="G6" s="250"/>
      <c r="H6" s="250" t="s">
        <v>660</v>
      </c>
      <c r="I6" s="250"/>
      <c r="J6" s="250"/>
      <c r="K6" s="250" t="s">
        <v>184</v>
      </c>
      <c r="L6" s="250"/>
      <c r="M6" s="250"/>
      <c r="N6" s="242" t="s">
        <v>661</v>
      </c>
      <c r="O6" s="243"/>
      <c r="P6" s="244"/>
      <c r="Q6" s="250" t="s">
        <v>185</v>
      </c>
      <c r="R6" s="250"/>
      <c r="S6" s="250"/>
      <c r="T6" s="250" t="s">
        <v>662</v>
      </c>
      <c r="U6" s="250"/>
      <c r="V6" s="254"/>
      <c r="W6" s="188" t="s">
        <v>564</v>
      </c>
    </row>
    <row r="7" spans="1:23" ht="18.75" customHeight="1">
      <c r="A7" s="256"/>
      <c r="B7" s="245"/>
      <c r="C7" s="249"/>
      <c r="D7" s="253"/>
      <c r="E7" s="245" t="s">
        <v>4</v>
      </c>
      <c r="F7" s="245" t="s">
        <v>5</v>
      </c>
      <c r="G7" s="245"/>
      <c r="H7" s="245" t="s">
        <v>4</v>
      </c>
      <c r="I7" s="245" t="s">
        <v>5</v>
      </c>
      <c r="J7" s="245"/>
      <c r="K7" s="245" t="s">
        <v>4</v>
      </c>
      <c r="L7" s="245" t="s">
        <v>5</v>
      </c>
      <c r="M7" s="245"/>
      <c r="N7" s="245" t="s">
        <v>4</v>
      </c>
      <c r="O7" s="245" t="s">
        <v>5</v>
      </c>
      <c r="P7" s="245"/>
      <c r="Q7" s="245" t="s">
        <v>4</v>
      </c>
      <c r="R7" s="245" t="s">
        <v>5</v>
      </c>
      <c r="S7" s="245"/>
      <c r="T7" s="245" t="s">
        <v>4</v>
      </c>
      <c r="U7" s="245" t="s">
        <v>5</v>
      </c>
      <c r="V7" s="246"/>
      <c r="W7" s="240" t="s">
        <v>565</v>
      </c>
    </row>
    <row r="8" spans="1:23" ht="38.25" customHeight="1">
      <c r="A8" s="256"/>
      <c r="B8" s="245"/>
      <c r="C8" s="249"/>
      <c r="D8" s="253"/>
      <c r="E8" s="245"/>
      <c r="F8" s="191" t="s">
        <v>6</v>
      </c>
      <c r="G8" s="191" t="s">
        <v>7</v>
      </c>
      <c r="H8" s="245"/>
      <c r="I8" t="s">
        <v>6</v>
      </c>
      <c r="J8" s="191" t="s">
        <v>7</v>
      </c>
      <c r="K8" s="245"/>
      <c r="L8" s="191" t="s">
        <v>6</v>
      </c>
      <c r="M8" s="191" t="s">
        <v>7</v>
      </c>
      <c r="N8" s="245"/>
      <c r="O8" s="191" t="s">
        <v>6</v>
      </c>
      <c r="P8" s="191" t="s">
        <v>7</v>
      </c>
      <c r="Q8" s="245"/>
      <c r="R8" s="191" t="s">
        <v>6</v>
      </c>
      <c r="S8" s="191" t="s">
        <v>7</v>
      </c>
      <c r="T8" s="245"/>
      <c r="U8" s="191" t="s">
        <v>6</v>
      </c>
      <c r="V8" s="193" t="s">
        <v>7</v>
      </c>
      <c r="W8" s="241"/>
    </row>
    <row r="9" spans="1:23" ht="12.75" customHeight="1">
      <c r="A9" s="189">
        <v>1</v>
      </c>
      <c r="B9" s="190">
        <v>2</v>
      </c>
      <c r="C9" s="190">
        <v>3</v>
      </c>
      <c r="D9" s="190">
        <v>4</v>
      </c>
      <c r="E9" s="190">
        <v>5</v>
      </c>
      <c r="F9" s="190">
        <v>6</v>
      </c>
      <c r="G9" s="190">
        <v>7</v>
      </c>
      <c r="H9" s="190">
        <v>8</v>
      </c>
      <c r="I9" s="190">
        <v>9</v>
      </c>
      <c r="J9" s="190">
        <v>10</v>
      </c>
      <c r="K9" s="190">
        <v>11</v>
      </c>
      <c r="L9" s="190">
        <v>12</v>
      </c>
      <c r="M9" s="190">
        <v>13</v>
      </c>
      <c r="N9" s="190">
        <v>14</v>
      </c>
      <c r="O9" s="190">
        <v>15</v>
      </c>
      <c r="P9" s="190">
        <v>16</v>
      </c>
      <c r="Q9" s="190">
        <v>17</v>
      </c>
      <c r="R9" s="190">
        <v>18</v>
      </c>
      <c r="S9" s="190">
        <v>19</v>
      </c>
      <c r="T9" s="190">
        <v>20</v>
      </c>
      <c r="U9" s="190">
        <v>21</v>
      </c>
      <c r="V9" s="192">
        <v>22</v>
      </c>
      <c r="W9" s="194">
        <v>22</v>
      </c>
    </row>
    <row r="10" spans="1:23" s="198" customFormat="1" ht="31.5" customHeight="1">
      <c r="A10" s="156" t="s">
        <v>8</v>
      </c>
      <c r="B10" s="157" t="s">
        <v>9</v>
      </c>
      <c r="C10" s="158" t="s">
        <v>10</v>
      </c>
      <c r="D10" s="195"/>
      <c r="E10" s="195">
        <f>F10+G10</f>
        <v>2194052.3879000004</v>
      </c>
      <c r="F10" s="195">
        <f>F12+F36+F52</f>
        <v>1567031.3879000002</v>
      </c>
      <c r="G10" s="195">
        <f>G36</f>
        <v>627021</v>
      </c>
      <c r="H10" s="195">
        <f>I10+J10</f>
        <v>3127890</v>
      </c>
      <c r="I10" s="195">
        <f>I12+I36+I52</f>
        <v>1684415</v>
      </c>
      <c r="J10" s="195">
        <f>J36</f>
        <v>1443475</v>
      </c>
      <c r="K10" s="168">
        <f>L10+M10</f>
        <v>3701179.244</v>
      </c>
      <c r="L10" s="222">
        <f>L12+L44+L52</f>
        <v>1974579.244</v>
      </c>
      <c r="M10" s="168">
        <f>M36</f>
        <v>1726600</v>
      </c>
      <c r="N10" s="168">
        <f>O10+P10</f>
        <v>573289.244</v>
      </c>
      <c r="O10" s="168">
        <f>L10-I10</f>
        <v>290164.24399999995</v>
      </c>
      <c r="P10" s="168">
        <f>M10-J10</f>
        <v>283125</v>
      </c>
      <c r="Q10" s="168">
        <f>R10+S10</f>
        <v>2832853.7</v>
      </c>
      <c r="R10" s="168">
        <f>R12+R44+R52</f>
        <v>2016853.7</v>
      </c>
      <c r="S10" s="168">
        <f>S36</f>
        <v>816000</v>
      </c>
      <c r="T10" s="168">
        <f>U10+V10</f>
        <v>2507684.7</v>
      </c>
      <c r="U10" s="168">
        <f>U12+U36+U52</f>
        <v>2049684.7</v>
      </c>
      <c r="V10" s="196">
        <f>V36</f>
        <v>458000</v>
      </c>
      <c r="W10" s="197"/>
    </row>
    <row r="11" spans="1:23" ht="12.75" customHeight="1">
      <c r="A11" s="199"/>
      <c r="B11" s="200" t="s">
        <v>5</v>
      </c>
      <c r="C11" s="201"/>
      <c r="D11" s="195"/>
      <c r="E11" s="195"/>
      <c r="F11" s="195"/>
      <c r="G11" s="195"/>
      <c r="H11" s="195"/>
      <c r="I11" s="195"/>
      <c r="J11" s="195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96"/>
      <c r="W11" s="202"/>
    </row>
    <row r="12" spans="1:105" s="198" customFormat="1" ht="43.5" customHeight="1">
      <c r="A12" s="156" t="s">
        <v>11</v>
      </c>
      <c r="B12" s="157" t="s">
        <v>12</v>
      </c>
      <c r="C12" s="158" t="s">
        <v>13</v>
      </c>
      <c r="D12" s="195"/>
      <c r="E12" s="195">
        <f aca="true" t="shared" si="0" ref="E12:E75">F12+G12</f>
        <v>497240.1231</v>
      </c>
      <c r="F12" s="195">
        <v>497240.1231</v>
      </c>
      <c r="G12" s="195"/>
      <c r="H12" s="195">
        <f aca="true" t="shared" si="1" ref="H12:H75">I12+J12</f>
        <v>562396</v>
      </c>
      <c r="I12" s="195">
        <v>562396</v>
      </c>
      <c r="J12" s="195"/>
      <c r="K12" s="168">
        <f aca="true" t="shared" si="2" ref="K12:K75">L12+M12</f>
        <v>610380.244</v>
      </c>
      <c r="L12" s="222">
        <v>610380.244</v>
      </c>
      <c r="M12" s="168"/>
      <c r="N12" s="168">
        <f aca="true" t="shared" si="3" ref="N12:N75">O12+P12</f>
        <v>47984.24399999995</v>
      </c>
      <c r="O12" s="168">
        <f aca="true" t="shared" si="4" ref="O12:O75">L12-I12</f>
        <v>47984.24399999995</v>
      </c>
      <c r="P12" s="168"/>
      <c r="Q12" s="168">
        <f aca="true" t="shared" si="5" ref="Q12:Q75">R12+S12</f>
        <v>640785</v>
      </c>
      <c r="R12" s="168">
        <v>640785</v>
      </c>
      <c r="S12" s="168"/>
      <c r="T12" s="168">
        <f aca="true" t="shared" si="6" ref="T12:T75">U12+V12</f>
        <v>662070</v>
      </c>
      <c r="U12" s="168">
        <v>662070</v>
      </c>
      <c r="V12" s="196"/>
      <c r="W12" s="197"/>
      <c r="DA12" s="198">
        <v>0</v>
      </c>
    </row>
    <row r="13" spans="1:23" ht="12.75" customHeight="1">
      <c r="A13" s="199"/>
      <c r="B13" s="200" t="s">
        <v>5</v>
      </c>
      <c r="C13" s="201"/>
      <c r="D13" s="195"/>
      <c r="E13" s="195"/>
      <c r="F13" s="195"/>
      <c r="G13" s="195"/>
      <c r="H13" s="195"/>
      <c r="I13" s="195"/>
      <c r="J13" s="195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96"/>
      <c r="W13" s="202"/>
    </row>
    <row r="14" spans="1:23" s="198" customFormat="1" ht="77.25" customHeight="1">
      <c r="A14" s="156" t="s">
        <v>28</v>
      </c>
      <c r="B14" s="157" t="s">
        <v>29</v>
      </c>
      <c r="C14" s="158" t="s">
        <v>30</v>
      </c>
      <c r="D14" s="195"/>
      <c r="E14" s="195">
        <f t="shared" si="0"/>
        <v>26702.98</v>
      </c>
      <c r="F14" s="195">
        <f>F16+F17+F18+F19+F21+F22+F23+F24+F25+F26+F27</f>
        <v>26702.98</v>
      </c>
      <c r="G14" s="195"/>
      <c r="H14" s="195">
        <f t="shared" si="1"/>
        <v>59946</v>
      </c>
      <c r="I14" s="195">
        <f>I16+I18+I19+I20+I21+I22+I24+I25+I26+I27+I17</f>
        <v>59946</v>
      </c>
      <c r="J14" s="195"/>
      <c r="K14" s="168">
        <f t="shared" si="2"/>
        <v>62500.2</v>
      </c>
      <c r="L14" s="168">
        <f>L16++L17+L18+L19+L20+L21+L22+L24+L25+L26+L27+L28</f>
        <v>62500.2</v>
      </c>
      <c r="M14" s="168"/>
      <c r="N14" s="168">
        <f t="shared" si="3"/>
        <v>2554.199999999997</v>
      </c>
      <c r="O14" s="168">
        <f t="shared" si="4"/>
        <v>2554.199999999997</v>
      </c>
      <c r="P14" s="168"/>
      <c r="Q14" s="168">
        <f t="shared" si="5"/>
        <v>64045</v>
      </c>
      <c r="R14" s="168">
        <f>R16+R18+R19+R20+R21+R22+R24+R25+R26+R27+R17</f>
        <v>64045</v>
      </c>
      <c r="S14" s="168"/>
      <c r="T14" s="168">
        <f t="shared" si="6"/>
        <v>67490</v>
      </c>
      <c r="U14" s="168">
        <f>U16+U18+U19+U20+U21+U22+U24+U25+U26+U27+U17</f>
        <v>67490</v>
      </c>
      <c r="V14" s="196"/>
      <c r="W14" s="197"/>
    </row>
    <row r="15" spans="1:23" ht="12.75" customHeight="1">
      <c r="A15" s="199"/>
      <c r="B15" s="200" t="s">
        <v>5</v>
      </c>
      <c r="C15" s="201"/>
      <c r="D15" s="195"/>
      <c r="E15" s="195"/>
      <c r="F15" s="195"/>
      <c r="G15" s="195"/>
      <c r="H15" s="195"/>
      <c r="I15" s="195"/>
      <c r="J15" s="195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96"/>
      <c r="W15" s="202"/>
    </row>
    <row r="16" spans="1:23" ht="51" customHeight="1">
      <c r="A16" s="199" t="s">
        <v>31</v>
      </c>
      <c r="B16" s="200" t="s">
        <v>32</v>
      </c>
      <c r="C16" s="201" t="s">
        <v>10</v>
      </c>
      <c r="D16" s="195"/>
      <c r="E16" s="195">
        <f t="shared" si="0"/>
        <v>16357.6</v>
      </c>
      <c r="F16" s="195">
        <v>16357.6</v>
      </c>
      <c r="G16" s="195"/>
      <c r="H16" s="195">
        <f t="shared" si="1"/>
        <v>34000</v>
      </c>
      <c r="I16" s="195">
        <v>34000</v>
      </c>
      <c r="J16" s="195"/>
      <c r="K16" s="168">
        <f t="shared" si="2"/>
        <v>34332.4</v>
      </c>
      <c r="L16" s="168">
        <v>34332.4</v>
      </c>
      <c r="M16" s="168"/>
      <c r="N16" s="168">
        <f t="shared" si="3"/>
        <v>332.40000000000146</v>
      </c>
      <c r="O16" s="168">
        <f t="shared" si="4"/>
        <v>332.40000000000146</v>
      </c>
      <c r="P16" s="168"/>
      <c r="Q16" s="168">
        <f t="shared" si="5"/>
        <v>36000</v>
      </c>
      <c r="R16" s="168">
        <v>36000</v>
      </c>
      <c r="S16" s="168"/>
      <c r="T16" s="168">
        <f t="shared" si="6"/>
        <v>38000</v>
      </c>
      <c r="U16" s="168">
        <v>38000</v>
      </c>
      <c r="V16" s="196"/>
      <c r="W16" s="197"/>
    </row>
    <row r="17" spans="1:23" ht="60.75" customHeight="1">
      <c r="A17" s="199" t="s">
        <v>33</v>
      </c>
      <c r="B17" s="200" t="s">
        <v>34</v>
      </c>
      <c r="C17" s="201" t="s">
        <v>10</v>
      </c>
      <c r="D17" s="195"/>
      <c r="E17" s="195">
        <f t="shared" si="0"/>
        <v>332</v>
      </c>
      <c r="F17" s="195">
        <v>332</v>
      </c>
      <c r="G17" s="195"/>
      <c r="H17" s="195">
        <f>I17</f>
        <v>200</v>
      </c>
      <c r="I17" s="195">
        <v>200</v>
      </c>
      <c r="J17" s="195"/>
      <c r="K17" s="168">
        <f>L17</f>
        <v>300</v>
      </c>
      <c r="L17" s="168">
        <v>300</v>
      </c>
      <c r="M17" s="168"/>
      <c r="N17" s="168"/>
      <c r="O17" s="168"/>
      <c r="P17" s="168"/>
      <c r="Q17" s="168">
        <f>R17</f>
        <v>400</v>
      </c>
      <c r="R17" s="168">
        <v>400</v>
      </c>
      <c r="S17" s="168"/>
      <c r="T17" s="168">
        <f>U17</f>
        <v>500</v>
      </c>
      <c r="U17" s="168">
        <v>500</v>
      </c>
      <c r="V17" s="196"/>
      <c r="W17" s="197"/>
    </row>
    <row r="18" spans="1:23" ht="37.5" customHeight="1">
      <c r="A18" s="199" t="s">
        <v>35</v>
      </c>
      <c r="B18" s="200" t="s">
        <v>36</v>
      </c>
      <c r="C18" s="201" t="s">
        <v>10</v>
      </c>
      <c r="D18" s="195"/>
      <c r="E18" s="195">
        <f t="shared" si="0"/>
        <v>651.2</v>
      </c>
      <c r="F18" s="195">
        <v>651.2</v>
      </c>
      <c r="G18" s="195"/>
      <c r="H18" s="195">
        <f t="shared" si="1"/>
        <v>250</v>
      </c>
      <c r="I18" s="195">
        <v>250</v>
      </c>
      <c r="J18" s="195"/>
      <c r="K18" s="168">
        <f t="shared" si="2"/>
        <v>500</v>
      </c>
      <c r="L18" s="168">
        <v>500</v>
      </c>
      <c r="M18" s="168"/>
      <c r="N18" s="168">
        <f t="shared" si="3"/>
        <v>250</v>
      </c>
      <c r="O18" s="168">
        <f t="shared" si="4"/>
        <v>250</v>
      </c>
      <c r="P18" s="168"/>
      <c r="Q18" s="168">
        <f t="shared" si="5"/>
        <v>1500</v>
      </c>
      <c r="R18" s="168">
        <v>1500</v>
      </c>
      <c r="S18" s="168"/>
      <c r="T18" s="168">
        <f t="shared" si="6"/>
        <v>2000</v>
      </c>
      <c r="U18" s="168">
        <v>2000</v>
      </c>
      <c r="V18" s="196"/>
      <c r="W18" s="197"/>
    </row>
    <row r="19" spans="1:23" ht="64.5" customHeight="1">
      <c r="A19" s="199">
        <v>11304</v>
      </c>
      <c r="B19" s="157" t="s">
        <v>38</v>
      </c>
      <c r="C19" s="201"/>
      <c r="D19" s="195"/>
      <c r="E19" s="195">
        <f t="shared" si="0"/>
        <v>3923.37</v>
      </c>
      <c r="F19" s="195">
        <v>3923.37</v>
      </c>
      <c r="G19" s="195"/>
      <c r="H19" s="195">
        <f t="shared" si="1"/>
        <v>7736</v>
      </c>
      <c r="I19" s="195">
        <v>7736</v>
      </c>
      <c r="J19" s="195"/>
      <c r="K19" s="168">
        <f t="shared" si="2"/>
        <v>7675</v>
      </c>
      <c r="L19" s="168">
        <v>7675</v>
      </c>
      <c r="M19" s="168"/>
      <c r="N19" s="168">
        <f t="shared" si="3"/>
        <v>-61</v>
      </c>
      <c r="O19" s="168">
        <f t="shared" si="4"/>
        <v>-61</v>
      </c>
      <c r="P19" s="168"/>
      <c r="Q19" s="168">
        <f t="shared" si="5"/>
        <v>7675</v>
      </c>
      <c r="R19" s="168">
        <v>7675</v>
      </c>
      <c r="S19" s="168"/>
      <c r="T19" s="168">
        <f t="shared" si="6"/>
        <v>8000</v>
      </c>
      <c r="U19" s="168">
        <v>8000</v>
      </c>
      <c r="V19" s="196"/>
      <c r="W19" s="197"/>
    </row>
    <row r="20" spans="1:23" ht="92.25" customHeight="1">
      <c r="A20" s="199">
        <v>11305</v>
      </c>
      <c r="B20" s="157" t="s">
        <v>40</v>
      </c>
      <c r="C20" s="201"/>
      <c r="D20" s="195"/>
      <c r="E20" s="195">
        <f t="shared" si="0"/>
        <v>194.8</v>
      </c>
      <c r="F20" s="195">
        <v>194.8</v>
      </c>
      <c r="G20" s="195"/>
      <c r="H20" s="195">
        <f t="shared" si="1"/>
        <v>600</v>
      </c>
      <c r="I20" s="195">
        <v>600</v>
      </c>
      <c r="J20" s="195"/>
      <c r="K20" s="168">
        <f t="shared" si="2"/>
        <v>870</v>
      </c>
      <c r="L20" s="168">
        <v>870</v>
      </c>
      <c r="M20" s="168"/>
      <c r="N20" s="168">
        <f t="shared" si="3"/>
        <v>270</v>
      </c>
      <c r="O20" s="168">
        <f t="shared" si="4"/>
        <v>270</v>
      </c>
      <c r="P20" s="168"/>
      <c r="Q20" s="168">
        <f t="shared" si="5"/>
        <v>870</v>
      </c>
      <c r="R20" s="168">
        <v>870</v>
      </c>
      <c r="S20" s="168"/>
      <c r="T20" s="168">
        <f t="shared" si="6"/>
        <v>870</v>
      </c>
      <c r="U20" s="168">
        <v>870</v>
      </c>
      <c r="V20" s="196"/>
      <c r="W20" s="197"/>
    </row>
    <row r="21" spans="1:23" ht="64.5" customHeight="1">
      <c r="A21" s="199">
        <v>11306</v>
      </c>
      <c r="B21" s="157" t="s">
        <v>42</v>
      </c>
      <c r="C21" s="201"/>
      <c r="D21" s="195"/>
      <c r="E21" s="195">
        <f t="shared" si="0"/>
        <v>50</v>
      </c>
      <c r="F21" s="195">
        <v>50</v>
      </c>
      <c r="G21" s="195"/>
      <c r="H21" s="195">
        <f t="shared" si="1"/>
        <v>50</v>
      </c>
      <c r="I21" s="195">
        <v>50</v>
      </c>
      <c r="J21" s="195"/>
      <c r="K21" s="168">
        <f t="shared" si="2"/>
        <v>50</v>
      </c>
      <c r="L21" s="168">
        <v>50</v>
      </c>
      <c r="M21" s="168"/>
      <c r="N21" s="168">
        <f t="shared" si="3"/>
        <v>0</v>
      </c>
      <c r="O21" s="168">
        <f t="shared" si="4"/>
        <v>0</v>
      </c>
      <c r="P21" s="168"/>
      <c r="Q21" s="168">
        <f t="shared" si="5"/>
        <v>50</v>
      </c>
      <c r="R21" s="168">
        <v>50</v>
      </c>
      <c r="S21" s="168"/>
      <c r="T21" s="168">
        <f t="shared" si="6"/>
        <v>50</v>
      </c>
      <c r="U21" s="168">
        <v>50</v>
      </c>
      <c r="V21" s="196"/>
      <c r="W21" s="197"/>
    </row>
    <row r="22" spans="1:23" ht="64.5" customHeight="1">
      <c r="A22" s="199">
        <v>11307</v>
      </c>
      <c r="B22" s="157" t="s">
        <v>44</v>
      </c>
      <c r="C22" s="201"/>
      <c r="D22" s="195"/>
      <c r="E22" s="195">
        <f t="shared" si="0"/>
        <v>3403.4</v>
      </c>
      <c r="F22" s="195">
        <v>3403.4</v>
      </c>
      <c r="G22" s="195"/>
      <c r="H22" s="195">
        <f t="shared" si="1"/>
        <v>8686</v>
      </c>
      <c r="I22" s="195">
        <v>8686</v>
      </c>
      <c r="J22" s="195"/>
      <c r="K22" s="168">
        <f t="shared" si="2"/>
        <v>8622.8</v>
      </c>
      <c r="L22" s="168">
        <v>8622.8</v>
      </c>
      <c r="M22" s="168"/>
      <c r="N22" s="168">
        <f t="shared" si="3"/>
        <v>-63.20000000000073</v>
      </c>
      <c r="O22" s="168">
        <f t="shared" si="4"/>
        <v>-63.20000000000073</v>
      </c>
      <c r="P22" s="168"/>
      <c r="Q22" s="168">
        <f t="shared" si="5"/>
        <v>8700</v>
      </c>
      <c r="R22" s="168">
        <v>8700</v>
      </c>
      <c r="S22" s="168"/>
      <c r="T22" s="168">
        <f t="shared" si="6"/>
        <v>8800</v>
      </c>
      <c r="U22" s="168">
        <v>8800</v>
      </c>
      <c r="V22" s="196"/>
      <c r="W22" s="197"/>
    </row>
    <row r="23" spans="1:23" ht="64.5" customHeight="1">
      <c r="A23" s="199">
        <v>11308</v>
      </c>
      <c r="B23" s="157" t="s">
        <v>46</v>
      </c>
      <c r="C23" s="201"/>
      <c r="D23" s="195"/>
      <c r="E23" s="195">
        <f t="shared" si="0"/>
        <v>0</v>
      </c>
      <c r="F23" s="195"/>
      <c r="G23" s="195"/>
      <c r="H23" s="195"/>
      <c r="I23" s="195"/>
      <c r="J23" s="195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96"/>
      <c r="W23" s="197"/>
    </row>
    <row r="24" spans="1:23" ht="64.5" customHeight="1">
      <c r="A24" s="199">
        <v>11309</v>
      </c>
      <c r="B24" s="157" t="s">
        <v>48</v>
      </c>
      <c r="C24" s="201"/>
      <c r="D24" s="195"/>
      <c r="E24" s="195">
        <f t="shared" si="0"/>
        <v>559.35</v>
      </c>
      <c r="F24" s="195">
        <v>559.35</v>
      </c>
      <c r="G24" s="195"/>
      <c r="H24" s="195">
        <f t="shared" si="1"/>
        <v>3030</v>
      </c>
      <c r="I24" s="195">
        <v>3030</v>
      </c>
      <c r="J24" s="195"/>
      <c r="K24" s="168">
        <f t="shared" si="2"/>
        <v>3030</v>
      </c>
      <c r="L24" s="168">
        <v>3030</v>
      </c>
      <c r="M24" s="168"/>
      <c r="N24" s="168">
        <f t="shared" si="3"/>
        <v>0</v>
      </c>
      <c r="O24" s="168">
        <f t="shared" si="4"/>
        <v>0</v>
      </c>
      <c r="P24" s="168"/>
      <c r="Q24" s="168">
        <f t="shared" si="5"/>
        <v>3030</v>
      </c>
      <c r="R24" s="168">
        <v>3030</v>
      </c>
      <c r="S24" s="168"/>
      <c r="T24" s="168">
        <f t="shared" si="6"/>
        <v>3300</v>
      </c>
      <c r="U24" s="168">
        <v>3300</v>
      </c>
      <c r="V24" s="196"/>
      <c r="W24" s="197"/>
    </row>
    <row r="25" spans="1:23" ht="64.5" customHeight="1">
      <c r="A25" s="199">
        <v>11310</v>
      </c>
      <c r="B25" s="157" t="s">
        <v>50</v>
      </c>
      <c r="C25" s="201"/>
      <c r="D25" s="195"/>
      <c r="E25" s="195">
        <f t="shared" si="0"/>
        <v>589.15</v>
      </c>
      <c r="F25" s="195">
        <v>589.15</v>
      </c>
      <c r="G25" s="195"/>
      <c r="H25" s="195">
        <f t="shared" si="1"/>
        <v>824</v>
      </c>
      <c r="I25" s="195">
        <v>824</v>
      </c>
      <c r="J25" s="195"/>
      <c r="K25" s="168">
        <f t="shared" si="2"/>
        <v>1050</v>
      </c>
      <c r="L25" s="168">
        <v>1050</v>
      </c>
      <c r="M25" s="168"/>
      <c r="N25" s="168">
        <f t="shared" si="3"/>
        <v>226</v>
      </c>
      <c r="O25" s="168">
        <f t="shared" si="4"/>
        <v>226</v>
      </c>
      <c r="P25" s="168"/>
      <c r="Q25" s="168">
        <f t="shared" si="5"/>
        <v>1050</v>
      </c>
      <c r="R25" s="168">
        <v>1050</v>
      </c>
      <c r="S25" s="168"/>
      <c r="T25" s="168">
        <f t="shared" si="6"/>
        <v>1200</v>
      </c>
      <c r="U25" s="168">
        <v>1200</v>
      </c>
      <c r="V25" s="196"/>
      <c r="W25" s="197"/>
    </row>
    <row r="26" spans="1:23" ht="81.75" customHeight="1">
      <c r="A26" s="199">
        <v>11312</v>
      </c>
      <c r="B26" s="157" t="s">
        <v>54</v>
      </c>
      <c r="C26" s="201"/>
      <c r="D26" s="195"/>
      <c r="E26" s="195">
        <f t="shared" si="0"/>
        <v>786.91</v>
      </c>
      <c r="F26" s="195">
        <v>786.91</v>
      </c>
      <c r="G26" s="195"/>
      <c r="H26" s="195">
        <f t="shared" si="1"/>
        <v>4370</v>
      </c>
      <c r="I26" s="195">
        <v>4370</v>
      </c>
      <c r="J26" s="195"/>
      <c r="K26" s="168">
        <f t="shared" si="2"/>
        <v>4370</v>
      </c>
      <c r="L26" s="168">
        <v>4370</v>
      </c>
      <c r="M26" s="168"/>
      <c r="N26" s="168">
        <f t="shared" si="3"/>
        <v>0</v>
      </c>
      <c r="O26" s="168">
        <f t="shared" si="4"/>
        <v>0</v>
      </c>
      <c r="P26" s="168"/>
      <c r="Q26" s="168">
        <f t="shared" si="5"/>
        <v>4370</v>
      </c>
      <c r="R26" s="168">
        <v>4370</v>
      </c>
      <c r="S26" s="168"/>
      <c r="T26" s="168">
        <f t="shared" si="6"/>
        <v>4370</v>
      </c>
      <c r="U26" s="168">
        <v>4370</v>
      </c>
      <c r="V26" s="196"/>
      <c r="W26" s="197"/>
    </row>
    <row r="27" spans="1:23" ht="72.75" customHeight="1">
      <c r="A27" s="199" t="s">
        <v>55</v>
      </c>
      <c r="B27" s="200" t="s">
        <v>56</v>
      </c>
      <c r="C27" s="201" t="s">
        <v>10</v>
      </c>
      <c r="D27" s="195"/>
      <c r="E27" s="195">
        <f t="shared" si="0"/>
        <v>50</v>
      </c>
      <c r="F27" s="195">
        <v>50</v>
      </c>
      <c r="G27" s="195"/>
      <c r="H27" s="195">
        <f t="shared" si="1"/>
        <v>200</v>
      </c>
      <c r="I27" s="195">
        <v>200</v>
      </c>
      <c r="J27" s="195"/>
      <c r="K27" s="168">
        <f t="shared" si="2"/>
        <v>200</v>
      </c>
      <c r="L27" s="168">
        <v>200</v>
      </c>
      <c r="M27" s="168"/>
      <c r="N27" s="168">
        <f t="shared" si="3"/>
        <v>0</v>
      </c>
      <c r="O27" s="168">
        <f t="shared" si="4"/>
        <v>0</v>
      </c>
      <c r="P27" s="168"/>
      <c r="Q27" s="168">
        <f t="shared" si="5"/>
        <v>400</v>
      </c>
      <c r="R27" s="168">
        <v>400</v>
      </c>
      <c r="S27" s="168"/>
      <c r="T27" s="168">
        <f t="shared" si="6"/>
        <v>400</v>
      </c>
      <c r="U27" s="168">
        <v>400</v>
      </c>
      <c r="V27" s="196"/>
      <c r="W27" s="197"/>
    </row>
    <row r="28" spans="1:23" ht="51" customHeight="1">
      <c r="A28" s="199" t="s">
        <v>59</v>
      </c>
      <c r="B28" s="200" t="s">
        <v>60</v>
      </c>
      <c r="C28" s="201" t="s">
        <v>10</v>
      </c>
      <c r="D28" s="195"/>
      <c r="E28" s="195"/>
      <c r="F28" s="195"/>
      <c r="G28" s="195"/>
      <c r="H28" s="195"/>
      <c r="I28" s="195"/>
      <c r="J28" s="195"/>
      <c r="K28" s="168">
        <f t="shared" si="2"/>
        <v>1500</v>
      </c>
      <c r="L28" s="168">
        <v>1500</v>
      </c>
      <c r="M28" s="168"/>
      <c r="N28" s="168"/>
      <c r="O28" s="168"/>
      <c r="P28" s="168"/>
      <c r="Q28" s="168"/>
      <c r="R28" s="168"/>
      <c r="S28" s="168"/>
      <c r="T28" s="168"/>
      <c r="U28" s="168"/>
      <c r="V28" s="196"/>
      <c r="W28" s="202"/>
    </row>
    <row r="29" spans="1:23" ht="41.25" customHeight="1">
      <c r="A29" s="199" t="s">
        <v>61</v>
      </c>
      <c r="B29" s="200" t="s">
        <v>62</v>
      </c>
      <c r="C29" s="201" t="s">
        <v>10</v>
      </c>
      <c r="D29" s="195"/>
      <c r="E29" s="195"/>
      <c r="F29" s="195"/>
      <c r="G29" s="195"/>
      <c r="H29" s="195"/>
      <c r="I29" s="195"/>
      <c r="J29" s="195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96"/>
      <c r="W29" s="197"/>
    </row>
    <row r="30" spans="1:23" ht="40.5" customHeight="1">
      <c r="A30" s="199" t="s">
        <v>63</v>
      </c>
      <c r="B30" s="200" t="s">
        <v>64</v>
      </c>
      <c r="C30" s="201" t="s">
        <v>10</v>
      </c>
      <c r="D30" s="195"/>
      <c r="E30" s="195"/>
      <c r="F30" s="195"/>
      <c r="G30" s="195"/>
      <c r="H30" s="195"/>
      <c r="I30" s="195"/>
      <c r="J30" s="195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96"/>
      <c r="W30" s="197"/>
    </row>
    <row r="31" spans="1:23" ht="20.25" customHeight="1">
      <c r="A31" s="199" t="s">
        <v>65</v>
      </c>
      <c r="B31" s="200" t="s">
        <v>66</v>
      </c>
      <c r="C31" s="201" t="s">
        <v>10</v>
      </c>
      <c r="D31" s="195"/>
      <c r="E31" s="195"/>
      <c r="F31" s="195"/>
      <c r="G31" s="195"/>
      <c r="H31" s="195"/>
      <c r="I31" s="195"/>
      <c r="J31" s="195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96"/>
      <c r="W31" s="202"/>
    </row>
    <row r="32" spans="1:23" s="198" customFormat="1" ht="33.75" customHeight="1">
      <c r="A32" s="156" t="s">
        <v>67</v>
      </c>
      <c r="B32" s="157" t="s">
        <v>68</v>
      </c>
      <c r="C32" s="158" t="s">
        <v>69</v>
      </c>
      <c r="D32" s="195"/>
      <c r="E32" s="195">
        <f t="shared" si="0"/>
        <v>11058</v>
      </c>
      <c r="F32" s="195">
        <f>F34+F35</f>
        <v>11058</v>
      </c>
      <c r="G32" s="195"/>
      <c r="H32" s="195">
        <f t="shared" si="1"/>
        <v>14000</v>
      </c>
      <c r="I32" s="195">
        <f>I34+I35</f>
        <v>14000</v>
      </c>
      <c r="J32" s="195"/>
      <c r="K32" s="168">
        <f t="shared" si="2"/>
        <v>14000</v>
      </c>
      <c r="L32" s="168">
        <f>L34+L35</f>
        <v>14000</v>
      </c>
      <c r="M32" s="168"/>
      <c r="N32" s="168">
        <f t="shared" si="3"/>
        <v>0</v>
      </c>
      <c r="O32" s="168">
        <f t="shared" si="4"/>
        <v>0</v>
      </c>
      <c r="P32" s="168"/>
      <c r="Q32" s="168">
        <f t="shared" si="5"/>
        <v>14000</v>
      </c>
      <c r="R32" s="168">
        <f>R34+R35</f>
        <v>14000</v>
      </c>
      <c r="S32" s="168"/>
      <c r="T32" s="168">
        <f t="shared" si="6"/>
        <v>15100</v>
      </c>
      <c r="U32" s="168">
        <f>U34+U35</f>
        <v>15100</v>
      </c>
      <c r="V32" s="196"/>
      <c r="W32" s="202"/>
    </row>
    <row r="33" spans="1:23" ht="12.75" customHeight="1">
      <c r="A33" s="199"/>
      <c r="B33" s="200" t="s">
        <v>5</v>
      </c>
      <c r="C33" s="201"/>
      <c r="D33" s="195"/>
      <c r="E33" s="195"/>
      <c r="F33" s="195"/>
      <c r="G33" s="195"/>
      <c r="H33" s="195"/>
      <c r="I33" s="195"/>
      <c r="J33" s="195"/>
      <c r="K33" s="168"/>
      <c r="L33" s="168"/>
      <c r="M33" s="168"/>
      <c r="N33" s="168"/>
      <c r="O33" s="168"/>
      <c r="P33" s="168"/>
      <c r="Q33" s="168">
        <f t="shared" si="5"/>
        <v>0</v>
      </c>
      <c r="R33" s="168"/>
      <c r="S33" s="168"/>
      <c r="T33" s="168">
        <f t="shared" si="6"/>
        <v>0</v>
      </c>
      <c r="U33" s="168"/>
      <c r="V33" s="196"/>
      <c r="W33" s="202"/>
    </row>
    <row r="34" spans="1:23" ht="70.5" customHeight="1">
      <c r="A34" s="199" t="s">
        <v>70</v>
      </c>
      <c r="B34" s="200" t="s">
        <v>71</v>
      </c>
      <c r="C34" s="201" t="s">
        <v>10</v>
      </c>
      <c r="D34" s="195"/>
      <c r="E34" s="195">
        <f t="shared" si="0"/>
        <v>5264.8</v>
      </c>
      <c r="F34" s="195">
        <v>5264.8</v>
      </c>
      <c r="G34" s="195"/>
      <c r="H34" s="195">
        <f t="shared" si="1"/>
        <v>7000</v>
      </c>
      <c r="I34" s="195">
        <v>7000</v>
      </c>
      <c r="J34" s="195"/>
      <c r="K34" s="168">
        <f t="shared" si="2"/>
        <v>7000</v>
      </c>
      <c r="L34" s="168">
        <v>7000</v>
      </c>
      <c r="M34" s="168"/>
      <c r="N34" s="168">
        <f t="shared" si="3"/>
        <v>0</v>
      </c>
      <c r="O34" s="168">
        <f t="shared" si="4"/>
        <v>0</v>
      </c>
      <c r="P34" s="168"/>
      <c r="Q34" s="168">
        <f t="shared" si="5"/>
        <v>7000</v>
      </c>
      <c r="R34" s="168">
        <v>7000</v>
      </c>
      <c r="S34" s="168"/>
      <c r="T34" s="168">
        <f t="shared" si="6"/>
        <v>7800</v>
      </c>
      <c r="U34" s="168">
        <v>7800</v>
      </c>
      <c r="V34" s="196"/>
      <c r="W34" s="202"/>
    </row>
    <row r="35" spans="1:23" ht="70.5" customHeight="1">
      <c r="A35" s="199" t="s">
        <v>72</v>
      </c>
      <c r="B35" s="200" t="s">
        <v>73</v>
      </c>
      <c r="C35" s="201" t="s">
        <v>10</v>
      </c>
      <c r="D35" s="195"/>
      <c r="E35" s="195">
        <f t="shared" si="0"/>
        <v>5793.2</v>
      </c>
      <c r="F35" s="195">
        <v>5793.2</v>
      </c>
      <c r="G35" s="195"/>
      <c r="H35" s="195">
        <f t="shared" si="1"/>
        <v>7000</v>
      </c>
      <c r="I35" s="195">
        <v>7000</v>
      </c>
      <c r="J35" s="195"/>
      <c r="K35" s="168">
        <f t="shared" si="2"/>
        <v>7000</v>
      </c>
      <c r="L35" s="168">
        <v>7000</v>
      </c>
      <c r="M35" s="168"/>
      <c r="N35" s="168">
        <f t="shared" si="3"/>
        <v>0</v>
      </c>
      <c r="O35" s="168">
        <f t="shared" si="4"/>
        <v>0</v>
      </c>
      <c r="P35" s="168"/>
      <c r="Q35" s="168">
        <f t="shared" si="5"/>
        <v>7000</v>
      </c>
      <c r="R35" s="168">
        <v>7000</v>
      </c>
      <c r="S35" s="168"/>
      <c r="T35" s="168">
        <f t="shared" si="6"/>
        <v>7300</v>
      </c>
      <c r="U35" s="168">
        <v>7300</v>
      </c>
      <c r="V35" s="196"/>
      <c r="W35" s="202"/>
    </row>
    <row r="36" spans="1:23" s="198" customFormat="1" ht="51.75" customHeight="1">
      <c r="A36" s="156" t="s">
        <v>74</v>
      </c>
      <c r="B36" s="157" t="s">
        <v>75</v>
      </c>
      <c r="C36" s="158" t="s">
        <v>76</v>
      </c>
      <c r="D36" s="195"/>
      <c r="E36" s="195">
        <f t="shared" si="0"/>
        <v>1387137.2000000002</v>
      </c>
      <c r="F36" s="195">
        <f>F44</f>
        <v>760116.2000000001</v>
      </c>
      <c r="G36" s="195">
        <f>G49</f>
        <v>627021</v>
      </c>
      <c r="H36" s="195">
        <f t="shared" si="1"/>
        <v>2114589</v>
      </c>
      <c r="I36" s="195">
        <f>I44</f>
        <v>671114</v>
      </c>
      <c r="J36" s="195">
        <f>J49</f>
        <v>1443475</v>
      </c>
      <c r="K36" s="168">
        <f t="shared" si="2"/>
        <v>2634618</v>
      </c>
      <c r="L36" s="168">
        <f>L44</f>
        <v>908018</v>
      </c>
      <c r="M36" s="168">
        <f>M49</f>
        <v>1726600</v>
      </c>
      <c r="N36" s="168">
        <f t="shared" si="3"/>
        <v>520029</v>
      </c>
      <c r="O36" s="168">
        <f t="shared" si="4"/>
        <v>236904</v>
      </c>
      <c r="P36" s="168">
        <f>M36-J36</f>
        <v>283125</v>
      </c>
      <c r="Q36" s="168">
        <f t="shared" si="5"/>
        <v>1724018.7</v>
      </c>
      <c r="R36" s="168">
        <f>R44</f>
        <v>908018.7</v>
      </c>
      <c r="S36" s="168">
        <f>S49</f>
        <v>816000</v>
      </c>
      <c r="T36" s="168">
        <f t="shared" si="6"/>
        <v>1366018.7</v>
      </c>
      <c r="U36" s="168">
        <f>U44</f>
        <v>908018.7</v>
      </c>
      <c r="V36" s="196">
        <f>V49</f>
        <v>458000</v>
      </c>
      <c r="W36" s="202"/>
    </row>
    <row r="37" spans="1:23" ht="12.75" customHeight="1">
      <c r="A37" s="199"/>
      <c r="B37" s="200" t="s">
        <v>5</v>
      </c>
      <c r="C37" s="201"/>
      <c r="D37" s="195"/>
      <c r="E37" s="195"/>
      <c r="F37" s="195"/>
      <c r="G37" s="195"/>
      <c r="H37" s="195"/>
      <c r="I37" s="195"/>
      <c r="J37" s="195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96"/>
      <c r="W37" s="202"/>
    </row>
    <row r="38" spans="1:23" s="198" customFormat="1" ht="51.75" customHeight="1">
      <c r="A38" s="156" t="s">
        <v>77</v>
      </c>
      <c r="B38" s="157" t="s">
        <v>78</v>
      </c>
      <c r="C38" s="158" t="s">
        <v>79</v>
      </c>
      <c r="D38" s="195"/>
      <c r="E38" s="195"/>
      <c r="F38" s="195"/>
      <c r="G38" s="195"/>
      <c r="H38" s="195"/>
      <c r="I38" s="195"/>
      <c r="J38" s="195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96"/>
      <c r="W38" s="202"/>
    </row>
    <row r="39" spans="1:23" ht="12.75" customHeight="1">
      <c r="A39" s="199"/>
      <c r="B39" s="200" t="s">
        <v>5</v>
      </c>
      <c r="C39" s="201"/>
      <c r="D39" s="195"/>
      <c r="E39" s="195"/>
      <c r="F39" s="195"/>
      <c r="G39" s="195"/>
      <c r="H39" s="195"/>
      <c r="I39" s="195"/>
      <c r="J39" s="195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96"/>
      <c r="W39" s="202"/>
    </row>
    <row r="40" spans="1:23" ht="12.75" customHeight="1">
      <c r="A40" s="199" t="s">
        <v>80</v>
      </c>
      <c r="B40" s="200" t="s">
        <v>81</v>
      </c>
      <c r="C40" s="201" t="s">
        <v>10</v>
      </c>
      <c r="D40" s="195"/>
      <c r="E40" s="195"/>
      <c r="F40" s="195"/>
      <c r="G40" s="195"/>
      <c r="H40" s="195"/>
      <c r="I40" s="195"/>
      <c r="J40" s="195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96"/>
      <c r="W40" s="202"/>
    </row>
    <row r="41" spans="1:23" s="198" customFormat="1" ht="51.75" customHeight="1">
      <c r="A41" s="156" t="s">
        <v>82</v>
      </c>
      <c r="B41" s="157" t="s">
        <v>83</v>
      </c>
      <c r="C41" s="158" t="s">
        <v>84</v>
      </c>
      <c r="D41" s="195"/>
      <c r="E41" s="195"/>
      <c r="F41" s="195"/>
      <c r="G41" s="195"/>
      <c r="H41" s="195"/>
      <c r="I41" s="195"/>
      <c r="J41" s="195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96"/>
      <c r="W41" s="202"/>
    </row>
    <row r="42" spans="1:23" ht="12.75" customHeight="1">
      <c r="A42" s="199"/>
      <c r="B42" s="200" t="s">
        <v>5</v>
      </c>
      <c r="C42" s="201"/>
      <c r="D42" s="195"/>
      <c r="E42" s="195"/>
      <c r="F42" s="195"/>
      <c r="G42" s="195"/>
      <c r="H42" s="195"/>
      <c r="I42" s="195"/>
      <c r="J42" s="195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96"/>
      <c r="W42" s="202"/>
    </row>
    <row r="43" spans="1:23" ht="12.75" customHeight="1">
      <c r="A43" s="199" t="s">
        <v>85</v>
      </c>
      <c r="B43" s="200" t="s">
        <v>86</v>
      </c>
      <c r="C43" s="201" t="s">
        <v>10</v>
      </c>
      <c r="D43" s="195"/>
      <c r="E43" s="195"/>
      <c r="F43" s="195"/>
      <c r="G43" s="195"/>
      <c r="H43" s="195"/>
      <c r="I43" s="195"/>
      <c r="J43" s="195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96"/>
      <c r="W43" s="202"/>
    </row>
    <row r="44" spans="1:23" s="198" customFormat="1" ht="63.75" customHeight="1">
      <c r="A44" s="156" t="s">
        <v>87</v>
      </c>
      <c r="B44" s="157" t="s">
        <v>88</v>
      </c>
      <c r="C44" s="158" t="s">
        <v>89</v>
      </c>
      <c r="D44" s="195"/>
      <c r="E44" s="195">
        <f t="shared" si="0"/>
        <v>760116.2000000001</v>
      </c>
      <c r="F44" s="195">
        <f>F46+F48</f>
        <v>760116.2000000001</v>
      </c>
      <c r="G44" s="195"/>
      <c r="H44" s="195">
        <f t="shared" si="1"/>
        <v>671114</v>
      </c>
      <c r="I44" s="195">
        <f>I46+I48</f>
        <v>671114</v>
      </c>
      <c r="J44" s="195"/>
      <c r="K44" s="168">
        <f t="shared" si="2"/>
        <v>908018</v>
      </c>
      <c r="L44" s="222">
        <f>L46+L48+L47</f>
        <v>908018</v>
      </c>
      <c r="M44" s="168"/>
      <c r="N44" s="168">
        <f t="shared" si="3"/>
        <v>236904</v>
      </c>
      <c r="O44" s="168">
        <f t="shared" si="4"/>
        <v>236904</v>
      </c>
      <c r="P44" s="168"/>
      <c r="Q44" s="168">
        <f t="shared" si="5"/>
        <v>908018.7</v>
      </c>
      <c r="R44" s="168">
        <f>R46+R48+R47</f>
        <v>908018.7</v>
      </c>
      <c r="S44" s="168"/>
      <c r="T44" s="168">
        <f t="shared" si="6"/>
        <v>908018.7</v>
      </c>
      <c r="U44" s="168">
        <f>U46+U48+U47</f>
        <v>908018.7</v>
      </c>
      <c r="V44" s="196"/>
      <c r="W44" s="202"/>
    </row>
    <row r="45" spans="1:23" ht="12.75" customHeight="1">
      <c r="A45" s="199"/>
      <c r="B45" s="200" t="s">
        <v>5</v>
      </c>
      <c r="C45" s="201"/>
      <c r="D45" s="195"/>
      <c r="E45" s="195"/>
      <c r="F45" s="195"/>
      <c r="G45" s="195"/>
      <c r="H45" s="195"/>
      <c r="I45" s="195"/>
      <c r="J45" s="195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96"/>
      <c r="W45" s="202"/>
    </row>
    <row r="46" spans="1:23" ht="73.5" customHeight="1">
      <c r="A46" s="199" t="s">
        <v>90</v>
      </c>
      <c r="B46" s="200" t="s">
        <v>91</v>
      </c>
      <c r="C46" s="201" t="s">
        <v>10</v>
      </c>
      <c r="D46" s="195"/>
      <c r="E46" s="195">
        <f t="shared" si="0"/>
        <v>757759.3</v>
      </c>
      <c r="F46" s="195">
        <v>757759.3</v>
      </c>
      <c r="G46" s="195"/>
      <c r="H46" s="195">
        <f t="shared" si="1"/>
        <v>668936</v>
      </c>
      <c r="I46" s="195">
        <v>668936</v>
      </c>
      <c r="J46" s="195"/>
      <c r="K46" s="168">
        <f t="shared" si="2"/>
        <v>902531</v>
      </c>
      <c r="L46" s="168">
        <v>902531</v>
      </c>
      <c r="M46" s="168"/>
      <c r="N46" s="168">
        <f t="shared" si="3"/>
        <v>233595</v>
      </c>
      <c r="O46" s="168">
        <f t="shared" si="4"/>
        <v>233595</v>
      </c>
      <c r="P46" s="168"/>
      <c r="Q46" s="168">
        <f t="shared" si="5"/>
        <v>902531</v>
      </c>
      <c r="R46" s="168">
        <v>902531</v>
      </c>
      <c r="S46" s="168"/>
      <c r="T46" s="168">
        <f t="shared" si="6"/>
        <v>902531</v>
      </c>
      <c r="U46" s="168">
        <v>902531</v>
      </c>
      <c r="V46" s="196"/>
      <c r="W46" s="202"/>
    </row>
    <row r="47" spans="1:23" ht="73.5" customHeight="1">
      <c r="A47" s="199">
        <v>1254</v>
      </c>
      <c r="B47" s="200" t="s">
        <v>673</v>
      </c>
      <c r="C47" s="201"/>
      <c r="D47" s="195"/>
      <c r="E47" s="195"/>
      <c r="F47" s="195"/>
      <c r="G47" s="195"/>
      <c r="H47" s="195"/>
      <c r="I47" s="195"/>
      <c r="J47" s="195"/>
      <c r="K47" s="168"/>
      <c r="L47" s="222">
        <v>3309</v>
      </c>
      <c r="M47" s="168"/>
      <c r="N47" s="168"/>
      <c r="O47" s="168"/>
      <c r="P47" s="168"/>
      <c r="Q47" s="168"/>
      <c r="R47" s="168">
        <v>3309</v>
      </c>
      <c r="S47" s="168"/>
      <c r="T47" s="168"/>
      <c r="U47" s="168">
        <v>3309</v>
      </c>
      <c r="V47" s="196"/>
      <c r="W47" s="202"/>
    </row>
    <row r="48" spans="1:23" ht="32.25" customHeight="1">
      <c r="A48" s="199" t="s">
        <v>92</v>
      </c>
      <c r="B48" s="200" t="s">
        <v>93</v>
      </c>
      <c r="C48" s="201" t="s">
        <v>10</v>
      </c>
      <c r="D48" s="195"/>
      <c r="E48" s="195">
        <f t="shared" si="0"/>
        <v>2356.9</v>
      </c>
      <c r="F48" s="195">
        <v>2356.9</v>
      </c>
      <c r="G48" s="195"/>
      <c r="H48" s="195">
        <f t="shared" si="1"/>
        <v>2178</v>
      </c>
      <c r="I48" s="195">
        <v>2178</v>
      </c>
      <c r="J48" s="195"/>
      <c r="K48" s="168">
        <f t="shared" si="2"/>
        <v>2178</v>
      </c>
      <c r="L48" s="195">
        <v>2178</v>
      </c>
      <c r="M48" s="168"/>
      <c r="N48" s="168">
        <f t="shared" si="3"/>
        <v>0</v>
      </c>
      <c r="O48" s="168">
        <f t="shared" si="4"/>
        <v>0</v>
      </c>
      <c r="P48" s="168"/>
      <c r="Q48" s="168">
        <f t="shared" si="5"/>
        <v>2178.7</v>
      </c>
      <c r="R48" s="168">
        <v>2178.7</v>
      </c>
      <c r="S48" s="168"/>
      <c r="T48" s="168">
        <f t="shared" si="6"/>
        <v>2178.7</v>
      </c>
      <c r="U48" s="168">
        <v>2178.7</v>
      </c>
      <c r="V48" s="196"/>
      <c r="W48" s="202"/>
    </row>
    <row r="49" spans="1:23" s="198" customFormat="1" ht="50.25" customHeight="1">
      <c r="A49" s="156" t="s">
        <v>94</v>
      </c>
      <c r="B49" s="157" t="s">
        <v>95</v>
      </c>
      <c r="C49" s="158" t="s">
        <v>96</v>
      </c>
      <c r="D49" s="195"/>
      <c r="E49" s="195">
        <f t="shared" si="0"/>
        <v>627021</v>
      </c>
      <c r="F49" s="195"/>
      <c r="G49" s="195">
        <f>G51</f>
        <v>627021</v>
      </c>
      <c r="H49" s="195">
        <f t="shared" si="1"/>
        <v>1443475</v>
      </c>
      <c r="I49" s="195"/>
      <c r="J49" s="195">
        <f>J51</f>
        <v>1443475</v>
      </c>
      <c r="K49" s="168">
        <f t="shared" si="2"/>
        <v>1726600</v>
      </c>
      <c r="L49" s="168"/>
      <c r="M49" s="168">
        <f>M51</f>
        <v>1726600</v>
      </c>
      <c r="N49" s="168">
        <f t="shared" si="3"/>
        <v>283125</v>
      </c>
      <c r="O49" s="168"/>
      <c r="P49" s="168">
        <f>M49-J49</f>
        <v>283125</v>
      </c>
      <c r="Q49" s="168">
        <f t="shared" si="5"/>
        <v>816000</v>
      </c>
      <c r="R49" s="168"/>
      <c r="S49" s="168">
        <v>816000</v>
      </c>
      <c r="T49" s="168">
        <f t="shared" si="6"/>
        <v>458000</v>
      </c>
      <c r="U49" s="168"/>
      <c r="V49" s="196">
        <v>458000</v>
      </c>
      <c r="W49" s="202"/>
    </row>
    <row r="50" spans="1:23" ht="16.5" customHeight="1">
      <c r="A50" s="199"/>
      <c r="B50" s="200" t="s">
        <v>5</v>
      </c>
      <c r="C50" s="201"/>
      <c r="D50" s="195"/>
      <c r="E50" s="195"/>
      <c r="F50" s="195"/>
      <c r="G50" s="195"/>
      <c r="H50" s="195"/>
      <c r="I50" s="195"/>
      <c r="J50" s="195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96"/>
      <c r="W50" s="202"/>
    </row>
    <row r="51" spans="1:23" ht="39" customHeight="1">
      <c r="A51" s="199" t="s">
        <v>97</v>
      </c>
      <c r="B51" s="200" t="s">
        <v>98</v>
      </c>
      <c r="C51" s="201" t="s">
        <v>10</v>
      </c>
      <c r="D51" s="195"/>
      <c r="E51" s="195">
        <f t="shared" si="0"/>
        <v>627021</v>
      </c>
      <c r="F51" s="195"/>
      <c r="G51" s="195">
        <v>627021</v>
      </c>
      <c r="H51" s="195">
        <f t="shared" si="1"/>
        <v>1443475</v>
      </c>
      <c r="I51" s="195"/>
      <c r="J51" s="195">
        <v>1443475</v>
      </c>
      <c r="K51" s="168">
        <f t="shared" si="2"/>
        <v>1726600</v>
      </c>
      <c r="L51" s="168"/>
      <c r="M51" s="168">
        <v>1726600</v>
      </c>
      <c r="N51" s="168">
        <f t="shared" si="3"/>
        <v>283125</v>
      </c>
      <c r="O51" s="168"/>
      <c r="P51" s="168">
        <f>M51-J51</f>
        <v>283125</v>
      </c>
      <c r="Q51" s="168">
        <f t="shared" si="5"/>
        <v>816000</v>
      </c>
      <c r="R51" s="168"/>
      <c r="S51" s="168">
        <v>816000</v>
      </c>
      <c r="T51" s="168">
        <f t="shared" si="6"/>
        <v>458000</v>
      </c>
      <c r="U51" s="168"/>
      <c r="V51" s="196">
        <v>458000</v>
      </c>
      <c r="W51" s="197"/>
    </row>
    <row r="52" spans="1:23" s="198" customFormat="1" ht="65.25" customHeight="1">
      <c r="A52" s="156" t="s">
        <v>99</v>
      </c>
      <c r="B52" s="157" t="s">
        <v>100</v>
      </c>
      <c r="C52" s="158" t="s">
        <v>101</v>
      </c>
      <c r="D52" s="195"/>
      <c r="E52" s="195">
        <f t="shared" si="0"/>
        <v>309675.0648</v>
      </c>
      <c r="F52" s="195">
        <f>F57+F61+F65+F90</f>
        <v>309675.0648</v>
      </c>
      <c r="G52" s="195"/>
      <c r="H52" s="195">
        <f t="shared" si="1"/>
        <v>450905</v>
      </c>
      <c r="I52" s="195">
        <f>I57+I61+I65+I90</f>
        <v>450905</v>
      </c>
      <c r="J52" s="195"/>
      <c r="K52" s="168">
        <f t="shared" si="2"/>
        <v>456181</v>
      </c>
      <c r="L52" s="168">
        <f>L57+L61+L65+L90</f>
        <v>456181</v>
      </c>
      <c r="M52" s="168"/>
      <c r="N52" s="168">
        <f t="shared" si="3"/>
        <v>5276</v>
      </c>
      <c r="O52" s="168">
        <f t="shared" si="4"/>
        <v>5276</v>
      </c>
      <c r="P52" s="168"/>
      <c r="Q52" s="168">
        <f t="shared" si="5"/>
        <v>468050</v>
      </c>
      <c r="R52" s="168">
        <f>R57+R61+R65+R90</f>
        <v>468050</v>
      </c>
      <c r="S52" s="168"/>
      <c r="T52" s="168">
        <f t="shared" si="6"/>
        <v>479596</v>
      </c>
      <c r="U52" s="168">
        <f>U57+U61+U65+U90</f>
        <v>479596</v>
      </c>
      <c r="V52" s="196"/>
      <c r="W52" s="202"/>
    </row>
    <row r="53" spans="1:23" ht="21.75" customHeight="1">
      <c r="A53" s="199"/>
      <c r="B53" s="200" t="s">
        <v>5</v>
      </c>
      <c r="C53" s="201"/>
      <c r="D53" s="195"/>
      <c r="E53" s="195"/>
      <c r="F53" s="195"/>
      <c r="G53" s="195"/>
      <c r="H53" s="195"/>
      <c r="I53" s="195"/>
      <c r="J53" s="195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96"/>
      <c r="W53" s="197"/>
    </row>
    <row r="54" spans="1:23" s="198" customFormat="1" ht="39.75" customHeight="1">
      <c r="A54" s="156" t="s">
        <v>102</v>
      </c>
      <c r="B54" s="157" t="s">
        <v>103</v>
      </c>
      <c r="C54" s="158" t="s">
        <v>104</v>
      </c>
      <c r="D54" s="195"/>
      <c r="E54" s="195"/>
      <c r="F54" s="195"/>
      <c r="G54" s="195"/>
      <c r="H54" s="195"/>
      <c r="I54" s="195"/>
      <c r="J54" s="195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96"/>
      <c r="W54" s="197"/>
    </row>
    <row r="55" spans="1:23" ht="12.75" customHeight="1">
      <c r="A55" s="199"/>
      <c r="B55" s="200" t="s">
        <v>5</v>
      </c>
      <c r="C55" s="201"/>
      <c r="D55" s="195"/>
      <c r="E55" s="195"/>
      <c r="F55" s="195"/>
      <c r="G55" s="195"/>
      <c r="H55" s="195"/>
      <c r="I55" s="195"/>
      <c r="J55" s="195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96"/>
      <c r="W55" s="197"/>
    </row>
    <row r="56" spans="1:23" s="198" customFormat="1" ht="45.75" customHeight="1">
      <c r="A56" s="156" t="s">
        <v>105</v>
      </c>
      <c r="B56" s="157" t="s">
        <v>106</v>
      </c>
      <c r="C56" s="158" t="s">
        <v>10</v>
      </c>
      <c r="D56" s="195"/>
      <c r="E56" s="195"/>
      <c r="F56" s="195"/>
      <c r="G56" s="195"/>
      <c r="H56" s="195"/>
      <c r="I56" s="195"/>
      <c r="J56" s="195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96"/>
      <c r="W56" s="202"/>
    </row>
    <row r="57" spans="1:23" s="198" customFormat="1" ht="44.25" customHeight="1">
      <c r="A57" s="156" t="s">
        <v>107</v>
      </c>
      <c r="B57" s="157" t="s">
        <v>108</v>
      </c>
      <c r="C57" s="158" t="s">
        <v>109</v>
      </c>
      <c r="D57" s="195"/>
      <c r="E57" s="195">
        <f t="shared" si="0"/>
        <v>40343.966</v>
      </c>
      <c r="F57" s="195">
        <f>F59+F60</f>
        <v>40343.966</v>
      </c>
      <c r="G57" s="195"/>
      <c r="H57" s="195">
        <f t="shared" si="1"/>
        <v>36570</v>
      </c>
      <c r="I57" s="195">
        <f>I59+I60</f>
        <v>36570</v>
      </c>
      <c r="J57" s="168"/>
      <c r="K57" s="168">
        <f t="shared" si="2"/>
        <v>36400</v>
      </c>
      <c r="L57" s="168">
        <f>L59+L60</f>
        <v>36400</v>
      </c>
      <c r="M57" s="168"/>
      <c r="N57" s="168">
        <f t="shared" si="3"/>
        <v>-170</v>
      </c>
      <c r="O57" s="168">
        <f t="shared" si="4"/>
        <v>-170</v>
      </c>
      <c r="P57" s="168"/>
      <c r="Q57" s="168">
        <f t="shared" si="5"/>
        <v>32850</v>
      </c>
      <c r="R57" s="168">
        <f>R59+R60</f>
        <v>32850</v>
      </c>
      <c r="S57" s="168"/>
      <c r="T57" s="168">
        <f t="shared" si="6"/>
        <v>30200</v>
      </c>
      <c r="U57" s="196">
        <f>U59+U60</f>
        <v>30200</v>
      </c>
      <c r="V57" s="203"/>
      <c r="W57" s="204"/>
    </row>
    <row r="58" spans="1:23" ht="12.75" customHeight="1">
      <c r="A58" s="199"/>
      <c r="B58" s="200" t="s">
        <v>5</v>
      </c>
      <c r="C58" s="201"/>
      <c r="D58" s="195"/>
      <c r="E58" s="195"/>
      <c r="F58" s="195"/>
      <c r="G58" s="195"/>
      <c r="H58" s="195"/>
      <c r="I58" s="195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96"/>
      <c r="V58" s="205"/>
      <c r="W58" s="206"/>
    </row>
    <row r="59" spans="1:23" ht="26.25" customHeight="1">
      <c r="A59" s="199">
        <v>1331</v>
      </c>
      <c r="B59" s="157" t="s">
        <v>111</v>
      </c>
      <c r="C59" s="201"/>
      <c r="D59" s="195"/>
      <c r="E59" s="195">
        <f t="shared" si="0"/>
        <v>28033.484</v>
      </c>
      <c r="F59" s="195">
        <v>28033.484</v>
      </c>
      <c r="G59" s="195"/>
      <c r="H59" s="195">
        <f t="shared" si="1"/>
        <v>24000</v>
      </c>
      <c r="I59" s="195">
        <v>24000</v>
      </c>
      <c r="J59" s="168"/>
      <c r="K59" s="168">
        <f t="shared" si="2"/>
        <v>23000</v>
      </c>
      <c r="L59" s="168">
        <v>23000</v>
      </c>
      <c r="M59" s="168"/>
      <c r="N59" s="168">
        <f t="shared" si="3"/>
        <v>-1000</v>
      </c>
      <c r="O59" s="168">
        <f t="shared" si="4"/>
        <v>-1000</v>
      </c>
      <c r="P59" s="168"/>
      <c r="Q59" s="168">
        <f t="shared" si="5"/>
        <v>22000</v>
      </c>
      <c r="R59" s="168">
        <v>22000</v>
      </c>
      <c r="S59" s="168"/>
      <c r="T59" s="168">
        <f t="shared" si="6"/>
        <v>20000</v>
      </c>
      <c r="U59" s="196">
        <v>20000</v>
      </c>
      <c r="V59" s="205"/>
      <c r="W59" s="206"/>
    </row>
    <row r="60" spans="1:23" s="198" customFormat="1" ht="21.75" customHeight="1">
      <c r="A60" s="156" t="s">
        <v>114</v>
      </c>
      <c r="B60" s="157" t="s">
        <v>115</v>
      </c>
      <c r="C60" s="158" t="s">
        <v>10</v>
      </c>
      <c r="D60" s="195"/>
      <c r="E60" s="195">
        <f t="shared" si="0"/>
        <v>12310.482</v>
      </c>
      <c r="F60" s="195">
        <v>12310.482</v>
      </c>
      <c r="G60" s="195"/>
      <c r="H60" s="195">
        <f t="shared" si="1"/>
        <v>12570</v>
      </c>
      <c r="I60" s="195">
        <v>12570</v>
      </c>
      <c r="J60" s="168"/>
      <c r="K60" s="168">
        <f t="shared" si="2"/>
        <v>13400</v>
      </c>
      <c r="L60" s="168">
        <v>13400</v>
      </c>
      <c r="M60" s="168"/>
      <c r="N60" s="168">
        <f t="shared" si="3"/>
        <v>830</v>
      </c>
      <c r="O60" s="168">
        <f t="shared" si="4"/>
        <v>830</v>
      </c>
      <c r="P60" s="168"/>
      <c r="Q60" s="168">
        <f t="shared" si="5"/>
        <v>10850</v>
      </c>
      <c r="R60" s="168">
        <v>10850</v>
      </c>
      <c r="S60" s="168"/>
      <c r="T60" s="168">
        <f t="shared" si="6"/>
        <v>10200</v>
      </c>
      <c r="U60" s="196">
        <v>10200</v>
      </c>
      <c r="V60" s="203"/>
      <c r="W60" s="204"/>
    </row>
    <row r="61" spans="1:23" s="198" customFormat="1" ht="57.75" customHeight="1">
      <c r="A61" s="156" t="s">
        <v>116</v>
      </c>
      <c r="B61" s="157" t="s">
        <v>117</v>
      </c>
      <c r="C61" s="158" t="s">
        <v>118</v>
      </c>
      <c r="D61" s="195"/>
      <c r="E61" s="195">
        <f t="shared" si="0"/>
        <v>5338</v>
      </c>
      <c r="F61" s="195">
        <f>F63+F64</f>
        <v>5338</v>
      </c>
      <c r="G61" s="195"/>
      <c r="H61" s="195">
        <f t="shared" si="1"/>
        <v>3998</v>
      </c>
      <c r="I61" s="195">
        <f>I63+I64</f>
        <v>3998</v>
      </c>
      <c r="J61" s="168"/>
      <c r="K61" s="168">
        <f t="shared" si="2"/>
        <v>19998</v>
      </c>
      <c r="L61" s="168">
        <f>L63+L64</f>
        <v>19998</v>
      </c>
      <c r="M61" s="168"/>
      <c r="N61" s="168">
        <f t="shared" si="3"/>
        <v>16000</v>
      </c>
      <c r="O61" s="168">
        <f t="shared" si="4"/>
        <v>16000</v>
      </c>
      <c r="P61" s="168"/>
      <c r="Q61" s="168">
        <f t="shared" si="5"/>
        <v>19998</v>
      </c>
      <c r="R61" s="168">
        <f>R63+R64</f>
        <v>19998</v>
      </c>
      <c r="S61" s="168"/>
      <c r="T61" s="168">
        <f t="shared" si="6"/>
        <v>21998</v>
      </c>
      <c r="U61" s="196">
        <f>U63+U64</f>
        <v>21998</v>
      </c>
      <c r="V61" s="203"/>
      <c r="W61" s="204"/>
    </row>
    <row r="62" spans="1:23" ht="12.75" customHeight="1">
      <c r="A62" s="199"/>
      <c r="B62" s="200" t="s">
        <v>5</v>
      </c>
      <c r="C62" s="201"/>
      <c r="D62" s="195"/>
      <c r="E62" s="195"/>
      <c r="F62" s="195"/>
      <c r="G62" s="195"/>
      <c r="H62" s="195"/>
      <c r="I62" s="195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96"/>
      <c r="V62" s="205"/>
      <c r="W62" s="206"/>
    </row>
    <row r="63" spans="1:23" s="198" customFormat="1" ht="60" customHeight="1">
      <c r="A63" s="156" t="s">
        <v>119</v>
      </c>
      <c r="B63" s="157" t="s">
        <v>120</v>
      </c>
      <c r="C63" s="158" t="s">
        <v>10</v>
      </c>
      <c r="D63" s="195"/>
      <c r="E63" s="195">
        <f t="shared" si="0"/>
        <v>3998</v>
      </c>
      <c r="F63" s="195">
        <v>3998</v>
      </c>
      <c r="G63" s="195"/>
      <c r="H63" s="195">
        <f t="shared" si="1"/>
        <v>3998</v>
      </c>
      <c r="I63" s="195">
        <v>3998</v>
      </c>
      <c r="J63" s="168"/>
      <c r="K63" s="168">
        <f t="shared" si="2"/>
        <v>3998</v>
      </c>
      <c r="L63" s="168">
        <v>3998</v>
      </c>
      <c r="M63" s="168"/>
      <c r="N63" s="168">
        <f t="shared" si="3"/>
        <v>0</v>
      </c>
      <c r="O63" s="168">
        <f t="shared" si="4"/>
        <v>0</v>
      </c>
      <c r="P63" s="168"/>
      <c r="Q63" s="168">
        <f t="shared" si="5"/>
        <v>3998</v>
      </c>
      <c r="R63" s="168">
        <v>3998</v>
      </c>
      <c r="S63" s="168"/>
      <c r="T63" s="168">
        <f t="shared" si="6"/>
        <v>3998</v>
      </c>
      <c r="U63" s="196">
        <v>3998</v>
      </c>
      <c r="V63" s="203"/>
      <c r="W63" s="204"/>
    </row>
    <row r="64" spans="1:23" s="198" customFormat="1" ht="60" customHeight="1">
      <c r="A64" s="156">
        <v>1343</v>
      </c>
      <c r="B64" s="157" t="s">
        <v>567</v>
      </c>
      <c r="C64" s="158"/>
      <c r="D64" s="195"/>
      <c r="E64" s="195">
        <f t="shared" si="0"/>
        <v>1340</v>
      </c>
      <c r="F64" s="195">
        <v>1340</v>
      </c>
      <c r="G64" s="195"/>
      <c r="H64" s="195">
        <f t="shared" si="1"/>
        <v>0</v>
      </c>
      <c r="I64" s="195">
        <v>0</v>
      </c>
      <c r="J64" s="168"/>
      <c r="K64" s="168">
        <f t="shared" si="2"/>
        <v>16000</v>
      </c>
      <c r="L64" s="168">
        <v>16000</v>
      </c>
      <c r="M64" s="168"/>
      <c r="N64" s="168">
        <f t="shared" si="3"/>
        <v>16000</v>
      </c>
      <c r="O64" s="168">
        <f t="shared" si="4"/>
        <v>16000</v>
      </c>
      <c r="P64" s="168"/>
      <c r="Q64" s="168">
        <f t="shared" si="5"/>
        <v>16000</v>
      </c>
      <c r="R64" s="168">
        <v>16000</v>
      </c>
      <c r="S64" s="168"/>
      <c r="T64" s="168">
        <f t="shared" si="6"/>
        <v>18000</v>
      </c>
      <c r="U64" s="196">
        <v>18000</v>
      </c>
      <c r="V64" s="203"/>
      <c r="W64" s="204"/>
    </row>
    <row r="65" spans="1:23" ht="39.75" customHeight="1">
      <c r="A65" s="199" t="s">
        <v>121</v>
      </c>
      <c r="B65" s="200" t="s">
        <v>122</v>
      </c>
      <c r="C65" s="201" t="s">
        <v>123</v>
      </c>
      <c r="D65" s="195"/>
      <c r="E65" s="195">
        <f t="shared" si="0"/>
        <v>254554.1348</v>
      </c>
      <c r="F65" s="195">
        <f>F67+F82</f>
        <v>254554.1348</v>
      </c>
      <c r="G65" s="195"/>
      <c r="H65" s="195">
        <f t="shared" si="1"/>
        <v>368337</v>
      </c>
      <c r="I65" s="195">
        <f>I67+I82</f>
        <v>368337</v>
      </c>
      <c r="J65" s="168"/>
      <c r="K65" s="168">
        <f t="shared" si="2"/>
        <v>357783</v>
      </c>
      <c r="L65" s="168">
        <f>L67+L82</f>
        <v>357783</v>
      </c>
      <c r="M65" s="168"/>
      <c r="N65" s="168">
        <f t="shared" si="3"/>
        <v>-10554</v>
      </c>
      <c r="O65" s="168">
        <f t="shared" si="4"/>
        <v>-10554</v>
      </c>
      <c r="P65" s="168"/>
      <c r="Q65" s="168">
        <f t="shared" si="5"/>
        <v>370202</v>
      </c>
      <c r="R65" s="168">
        <f>R67+R82</f>
        <v>370202</v>
      </c>
      <c r="S65" s="168"/>
      <c r="T65" s="168">
        <f t="shared" si="6"/>
        <v>382398</v>
      </c>
      <c r="U65" s="196">
        <f>U67+U82</f>
        <v>382398</v>
      </c>
      <c r="V65" s="203"/>
      <c r="W65" s="206"/>
    </row>
    <row r="66" spans="1:23" ht="12.75" customHeight="1">
      <c r="A66" s="199"/>
      <c r="B66" s="200" t="s">
        <v>5</v>
      </c>
      <c r="C66" s="201"/>
      <c r="D66" s="195"/>
      <c r="E66" s="195"/>
      <c r="F66" s="195"/>
      <c r="G66" s="195"/>
      <c r="H66" s="195"/>
      <c r="I66" s="195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96"/>
      <c r="V66" s="205"/>
      <c r="W66" s="206"/>
    </row>
    <row r="67" spans="1:23" ht="69" customHeight="1">
      <c r="A67" s="199" t="s">
        <v>124</v>
      </c>
      <c r="B67" s="200" t="s">
        <v>125</v>
      </c>
      <c r="C67" s="201" t="s">
        <v>10</v>
      </c>
      <c r="D67" s="195"/>
      <c r="E67" s="195">
        <f t="shared" si="0"/>
        <v>148853.92479999998</v>
      </c>
      <c r="F67" s="195">
        <f>F69+F72+F73+F74+F75+F76</f>
        <v>148853.92479999998</v>
      </c>
      <c r="G67" s="195"/>
      <c r="H67" s="195">
        <f t="shared" si="1"/>
        <v>210837</v>
      </c>
      <c r="I67" s="195">
        <f>I69+I72+I74+I75+I76+I73</f>
        <v>210837</v>
      </c>
      <c r="J67" s="168"/>
      <c r="K67" s="168">
        <f t="shared" si="2"/>
        <v>200283</v>
      </c>
      <c r="L67" s="168">
        <f>L69+L72+L74+L75+L76+L73</f>
        <v>200283</v>
      </c>
      <c r="M67" s="168"/>
      <c r="N67" s="168">
        <f t="shared" si="3"/>
        <v>-10554</v>
      </c>
      <c r="O67" s="168">
        <f t="shared" si="4"/>
        <v>-10554</v>
      </c>
      <c r="P67" s="168"/>
      <c r="Q67" s="168">
        <f t="shared" si="5"/>
        <v>210202</v>
      </c>
      <c r="R67" s="168">
        <f>R69+R72+R74+R75+R76</f>
        <v>210202</v>
      </c>
      <c r="S67" s="168"/>
      <c r="T67" s="168">
        <f t="shared" si="6"/>
        <v>217398</v>
      </c>
      <c r="U67" s="196">
        <f>U69+U72+U74+U75+U76</f>
        <v>217398</v>
      </c>
      <c r="V67" s="205"/>
      <c r="W67" s="206"/>
    </row>
    <row r="68" spans="1:23" ht="21.75" customHeight="1">
      <c r="A68" s="199"/>
      <c r="B68" s="200" t="s">
        <v>5</v>
      </c>
      <c r="C68" s="201"/>
      <c r="D68" s="195"/>
      <c r="E68" s="195"/>
      <c r="F68" s="195"/>
      <c r="G68" s="195"/>
      <c r="H68" s="195"/>
      <c r="I68" s="195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96"/>
      <c r="V68" s="205"/>
      <c r="W68" s="206"/>
    </row>
    <row r="69" spans="1:23" ht="50.25" customHeight="1">
      <c r="A69" s="199" t="s">
        <v>126</v>
      </c>
      <c r="B69" s="200" t="s">
        <v>127</v>
      </c>
      <c r="C69" s="201" t="s">
        <v>10</v>
      </c>
      <c r="D69" s="195"/>
      <c r="E69" s="195">
        <f t="shared" si="0"/>
        <v>1810.9</v>
      </c>
      <c r="F69" s="195">
        <v>1810.9</v>
      </c>
      <c r="G69" s="195"/>
      <c r="H69" s="195">
        <f t="shared" si="1"/>
        <v>6100</v>
      </c>
      <c r="I69" s="195">
        <v>6100</v>
      </c>
      <c r="J69" s="168"/>
      <c r="K69" s="168">
        <f t="shared" si="2"/>
        <v>1100</v>
      </c>
      <c r="L69" s="168">
        <v>1100</v>
      </c>
      <c r="M69" s="168"/>
      <c r="N69" s="168">
        <f t="shared" si="3"/>
        <v>-5000</v>
      </c>
      <c r="O69" s="168">
        <f t="shared" si="4"/>
        <v>-5000</v>
      </c>
      <c r="P69" s="168"/>
      <c r="Q69" s="168">
        <f t="shared" si="5"/>
        <v>1500</v>
      </c>
      <c r="R69" s="168">
        <v>1500</v>
      </c>
      <c r="S69" s="168"/>
      <c r="T69" s="168">
        <f t="shared" si="6"/>
        <v>1800</v>
      </c>
      <c r="U69" s="196">
        <v>1800</v>
      </c>
      <c r="V69" s="203"/>
      <c r="W69" s="206"/>
    </row>
    <row r="70" spans="1:23" ht="71.25" customHeight="1">
      <c r="A70" s="199" t="s">
        <v>128</v>
      </c>
      <c r="B70" s="200" t="s">
        <v>129</v>
      </c>
      <c r="C70" s="201" t="s">
        <v>10</v>
      </c>
      <c r="D70" s="195"/>
      <c r="E70" s="195"/>
      <c r="F70" s="195"/>
      <c r="G70" s="195"/>
      <c r="H70" s="195"/>
      <c r="I70" s="195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96"/>
      <c r="V70" s="205"/>
      <c r="W70" s="206"/>
    </row>
    <row r="71" spans="1:23" ht="48" customHeight="1">
      <c r="A71" s="199" t="s">
        <v>130</v>
      </c>
      <c r="B71" s="200" t="s">
        <v>131</v>
      </c>
      <c r="C71" s="201" t="s">
        <v>10</v>
      </c>
      <c r="D71" s="195"/>
      <c r="E71" s="195"/>
      <c r="F71" s="195"/>
      <c r="G71" s="195"/>
      <c r="H71" s="195"/>
      <c r="I71" s="195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96"/>
      <c r="V71" s="205"/>
      <c r="W71" s="206"/>
    </row>
    <row r="72" spans="1:23" ht="48" customHeight="1">
      <c r="A72" s="199" t="s">
        <v>132</v>
      </c>
      <c r="B72" s="200" t="s">
        <v>133</v>
      </c>
      <c r="C72" s="201" t="s">
        <v>10</v>
      </c>
      <c r="D72" s="195"/>
      <c r="E72" s="195">
        <f t="shared" si="0"/>
        <v>200</v>
      </c>
      <c r="F72" s="195">
        <v>200</v>
      </c>
      <c r="G72" s="195"/>
      <c r="H72" s="195">
        <f t="shared" si="1"/>
        <v>20000</v>
      </c>
      <c r="I72" s="195">
        <v>20000</v>
      </c>
      <c r="J72" s="168"/>
      <c r="K72" s="168">
        <f t="shared" si="2"/>
        <v>10000</v>
      </c>
      <c r="L72" s="168">
        <v>10000</v>
      </c>
      <c r="M72" s="168"/>
      <c r="N72" s="168">
        <f t="shared" si="3"/>
        <v>-10000</v>
      </c>
      <c r="O72" s="168">
        <f t="shared" si="4"/>
        <v>-10000</v>
      </c>
      <c r="P72" s="168"/>
      <c r="Q72" s="168">
        <f t="shared" si="5"/>
        <v>10000</v>
      </c>
      <c r="R72" s="168">
        <v>10000</v>
      </c>
      <c r="S72" s="168"/>
      <c r="T72" s="168">
        <f t="shared" si="6"/>
        <v>10000</v>
      </c>
      <c r="U72" s="196">
        <v>10000</v>
      </c>
      <c r="V72" s="203"/>
      <c r="W72" s="206"/>
    </row>
    <row r="73" spans="1:23" ht="29.25" customHeight="1">
      <c r="A73" s="199" t="s">
        <v>134</v>
      </c>
      <c r="B73" s="200" t="s">
        <v>135</v>
      </c>
      <c r="C73" s="201" t="s">
        <v>10</v>
      </c>
      <c r="D73" s="195"/>
      <c r="E73" s="195">
        <f t="shared" si="0"/>
        <v>970</v>
      </c>
      <c r="F73" s="195">
        <v>970</v>
      </c>
      <c r="G73" s="195"/>
      <c r="H73" s="195">
        <f>I73</f>
        <v>800</v>
      </c>
      <c r="I73" s="195">
        <v>800</v>
      </c>
      <c r="J73" s="168"/>
      <c r="K73" s="168">
        <f>L73</f>
        <v>2000</v>
      </c>
      <c r="L73" s="168">
        <v>2000</v>
      </c>
      <c r="M73" s="168"/>
      <c r="N73" s="168"/>
      <c r="O73" s="168"/>
      <c r="P73" s="168"/>
      <c r="Q73" s="168"/>
      <c r="R73" s="168"/>
      <c r="S73" s="168"/>
      <c r="T73" s="168"/>
      <c r="U73" s="196"/>
      <c r="V73" s="205"/>
      <c r="W73" s="206"/>
    </row>
    <row r="74" spans="1:23" ht="35.25" customHeight="1">
      <c r="A74" s="199">
        <v>13507</v>
      </c>
      <c r="B74" s="157" t="s">
        <v>137</v>
      </c>
      <c r="C74" s="201"/>
      <c r="D74" s="195"/>
      <c r="E74" s="195">
        <f t="shared" si="0"/>
        <v>50832.0092</v>
      </c>
      <c r="F74" s="195">
        <v>50832.0092</v>
      </c>
      <c r="G74" s="195"/>
      <c r="H74" s="195">
        <f t="shared" si="1"/>
        <v>59660</v>
      </c>
      <c r="I74" s="195">
        <v>59660</v>
      </c>
      <c r="J74" s="168"/>
      <c r="K74" s="168">
        <f t="shared" si="2"/>
        <v>62906</v>
      </c>
      <c r="L74" s="168">
        <v>62906</v>
      </c>
      <c r="M74" s="168"/>
      <c r="N74" s="168">
        <f t="shared" si="3"/>
        <v>3246</v>
      </c>
      <c r="O74" s="168">
        <f t="shared" si="4"/>
        <v>3246</v>
      </c>
      <c r="P74" s="168"/>
      <c r="Q74" s="168">
        <f t="shared" si="5"/>
        <v>65702</v>
      </c>
      <c r="R74" s="168">
        <v>65702</v>
      </c>
      <c r="S74" s="168"/>
      <c r="T74" s="168">
        <f t="shared" si="6"/>
        <v>68598</v>
      </c>
      <c r="U74" s="196">
        <v>68598</v>
      </c>
      <c r="V74" s="205"/>
      <c r="W74" s="206"/>
    </row>
    <row r="75" spans="1:23" ht="28.5" customHeight="1">
      <c r="A75" s="199" t="s">
        <v>142</v>
      </c>
      <c r="B75" s="200" t="s">
        <v>143</v>
      </c>
      <c r="C75" s="201" t="s">
        <v>10</v>
      </c>
      <c r="D75" s="195"/>
      <c r="E75" s="195">
        <f t="shared" si="0"/>
        <v>73849.3756</v>
      </c>
      <c r="F75" s="195">
        <v>73849.3756</v>
      </c>
      <c r="G75" s="195"/>
      <c r="H75" s="195">
        <f t="shared" si="1"/>
        <v>102888</v>
      </c>
      <c r="I75" s="195">
        <v>102888</v>
      </c>
      <c r="J75" s="168"/>
      <c r="K75" s="168">
        <f t="shared" si="2"/>
        <v>88788</v>
      </c>
      <c r="L75" s="168">
        <v>88788</v>
      </c>
      <c r="M75" s="168"/>
      <c r="N75" s="168">
        <f t="shared" si="3"/>
        <v>-14100</v>
      </c>
      <c r="O75" s="168">
        <f t="shared" si="4"/>
        <v>-14100</v>
      </c>
      <c r="P75" s="168"/>
      <c r="Q75" s="168">
        <f t="shared" si="5"/>
        <v>112000</v>
      </c>
      <c r="R75" s="168">
        <v>112000</v>
      </c>
      <c r="S75" s="168"/>
      <c r="T75" s="168">
        <f t="shared" si="6"/>
        <v>114000</v>
      </c>
      <c r="U75" s="196">
        <v>114000</v>
      </c>
      <c r="V75" s="203"/>
      <c r="W75" s="206"/>
    </row>
    <row r="76" spans="1:23" ht="48" customHeight="1">
      <c r="A76" s="199" t="s">
        <v>144</v>
      </c>
      <c r="B76" s="200" t="s">
        <v>145</v>
      </c>
      <c r="C76" s="201" t="s">
        <v>10</v>
      </c>
      <c r="D76" s="195"/>
      <c r="E76" s="195">
        <f>F76+G76</f>
        <v>21191.64</v>
      </c>
      <c r="F76" s="195">
        <v>21191.64</v>
      </c>
      <c r="G76" s="195"/>
      <c r="H76" s="195">
        <f>I76+J76</f>
        <v>21389</v>
      </c>
      <c r="I76" s="195">
        <v>21389</v>
      </c>
      <c r="J76" s="168"/>
      <c r="K76" s="168">
        <f>L76+M76</f>
        <v>35489</v>
      </c>
      <c r="L76" s="168">
        <v>35489</v>
      </c>
      <c r="M76" s="168"/>
      <c r="N76" s="168">
        <f>O76+P76</f>
        <v>14100</v>
      </c>
      <c r="O76" s="168">
        <f>L76-I76</f>
        <v>14100</v>
      </c>
      <c r="P76" s="168"/>
      <c r="Q76" s="168">
        <f>R76+S76</f>
        <v>21000</v>
      </c>
      <c r="R76" s="168">
        <v>21000</v>
      </c>
      <c r="S76" s="168"/>
      <c r="T76" s="168">
        <f>U76+V76</f>
        <v>23000</v>
      </c>
      <c r="U76" s="196">
        <v>23000</v>
      </c>
      <c r="V76" s="205"/>
      <c r="W76" s="206"/>
    </row>
    <row r="77" spans="1:23" ht="48" customHeight="1">
      <c r="A77" s="199" t="s">
        <v>146</v>
      </c>
      <c r="B77" s="200" t="s">
        <v>147</v>
      </c>
      <c r="C77" s="201" t="s">
        <v>10</v>
      </c>
      <c r="D77" s="195"/>
      <c r="E77" s="195"/>
      <c r="F77" s="195"/>
      <c r="G77" s="195"/>
      <c r="H77" s="195"/>
      <c r="I77" s="195"/>
      <c r="J77" s="195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96"/>
      <c r="W77" s="207"/>
    </row>
    <row r="78" spans="1:23" ht="75.75" customHeight="1">
      <c r="A78" s="199" t="s">
        <v>148</v>
      </c>
      <c r="B78" s="200" t="s">
        <v>149</v>
      </c>
      <c r="C78" s="201" t="s">
        <v>10</v>
      </c>
      <c r="D78" s="195"/>
      <c r="E78" s="195"/>
      <c r="F78" s="195"/>
      <c r="G78" s="195"/>
      <c r="H78" s="195"/>
      <c r="I78" s="195"/>
      <c r="J78" s="195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96"/>
      <c r="W78" s="208"/>
    </row>
    <row r="79" spans="1:23" ht="26.25" customHeight="1">
      <c r="A79" s="199" t="s">
        <v>150</v>
      </c>
      <c r="B79" s="200" t="s">
        <v>151</v>
      </c>
      <c r="C79" s="201" t="s">
        <v>10</v>
      </c>
      <c r="D79" s="195"/>
      <c r="E79" s="195"/>
      <c r="F79" s="195"/>
      <c r="G79" s="195"/>
      <c r="H79" s="195"/>
      <c r="I79" s="195"/>
      <c r="J79" s="195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96"/>
      <c r="W79" s="202"/>
    </row>
    <row r="80" spans="1:23" ht="28.5" customHeight="1">
      <c r="A80" s="199" t="s">
        <v>152</v>
      </c>
      <c r="B80" s="200" t="s">
        <v>153</v>
      </c>
      <c r="C80" s="201" t="s">
        <v>10</v>
      </c>
      <c r="D80" s="195"/>
      <c r="E80" s="195"/>
      <c r="F80" s="195"/>
      <c r="G80" s="195"/>
      <c r="H80" s="195"/>
      <c r="I80" s="195"/>
      <c r="J80" s="195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96"/>
      <c r="W80" s="202"/>
    </row>
    <row r="81" spans="1:23" ht="21.75" customHeight="1">
      <c r="A81" s="199" t="s">
        <v>154</v>
      </c>
      <c r="B81" s="200" t="s">
        <v>155</v>
      </c>
      <c r="C81" s="201" t="s">
        <v>10</v>
      </c>
      <c r="D81" s="195"/>
      <c r="E81" s="195"/>
      <c r="F81" s="195"/>
      <c r="G81" s="195"/>
      <c r="H81" s="195"/>
      <c r="I81" s="195"/>
      <c r="J81" s="195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96"/>
      <c r="W81" s="202"/>
    </row>
    <row r="82" spans="1:23" ht="36" customHeight="1">
      <c r="A82" s="199" t="s">
        <v>156</v>
      </c>
      <c r="B82" s="200" t="s">
        <v>157</v>
      </c>
      <c r="C82" s="201" t="s">
        <v>10</v>
      </c>
      <c r="D82" s="195"/>
      <c r="E82" s="195">
        <f>F82+G82</f>
        <v>105700.21</v>
      </c>
      <c r="F82" s="195">
        <v>105700.21</v>
      </c>
      <c r="G82" s="195"/>
      <c r="H82" s="195">
        <f>I82+J82</f>
        <v>157500</v>
      </c>
      <c r="I82" s="195">
        <v>157500</v>
      </c>
      <c r="J82" s="195"/>
      <c r="K82" s="168">
        <f>L82+M82</f>
        <v>157500</v>
      </c>
      <c r="L82" s="168">
        <v>157500</v>
      </c>
      <c r="M82" s="168"/>
      <c r="N82" s="168">
        <f>O82+P82</f>
        <v>0</v>
      </c>
      <c r="O82" s="168">
        <f>L82-I82</f>
        <v>0</v>
      </c>
      <c r="P82" s="168"/>
      <c r="Q82" s="168">
        <f>R82+S82</f>
        <v>160000</v>
      </c>
      <c r="R82" s="168">
        <v>160000</v>
      </c>
      <c r="S82" s="168"/>
      <c r="T82" s="168">
        <f>U82+V82</f>
        <v>165000</v>
      </c>
      <c r="U82" s="168">
        <v>165000</v>
      </c>
      <c r="V82" s="196"/>
      <c r="W82" s="202"/>
    </row>
    <row r="83" spans="1:23" ht="36.75" customHeight="1">
      <c r="A83" s="199" t="s">
        <v>158</v>
      </c>
      <c r="B83" s="200" t="s">
        <v>159</v>
      </c>
      <c r="C83" s="201" t="s">
        <v>160</v>
      </c>
      <c r="D83" s="195"/>
      <c r="E83" s="195"/>
      <c r="F83" s="195"/>
      <c r="G83" s="195"/>
      <c r="H83" s="195"/>
      <c r="I83" s="195"/>
      <c r="J83" s="195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96"/>
      <c r="W83" s="197"/>
    </row>
    <row r="84" spans="1:23" ht="12.75" customHeight="1">
      <c r="A84" s="199"/>
      <c r="B84" s="200" t="s">
        <v>5</v>
      </c>
      <c r="C84" s="201"/>
      <c r="D84" s="195"/>
      <c r="E84" s="195"/>
      <c r="F84" s="195"/>
      <c r="G84" s="195"/>
      <c r="H84" s="195"/>
      <c r="I84" s="195"/>
      <c r="J84" s="195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96"/>
      <c r="W84" s="202"/>
    </row>
    <row r="85" spans="1:23" ht="45.75" customHeight="1">
      <c r="A85" s="199" t="s">
        <v>161</v>
      </c>
      <c r="B85" s="200" t="s">
        <v>162</v>
      </c>
      <c r="C85" s="201" t="s">
        <v>10</v>
      </c>
      <c r="D85" s="195"/>
      <c r="E85" s="195"/>
      <c r="F85" s="195"/>
      <c r="G85" s="195"/>
      <c r="H85" s="195"/>
      <c r="I85" s="195"/>
      <c r="J85" s="195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96"/>
      <c r="W85" s="202"/>
    </row>
    <row r="86" spans="1:23" ht="37.5" customHeight="1">
      <c r="A86" s="199" t="s">
        <v>163</v>
      </c>
      <c r="B86" s="200" t="s">
        <v>164</v>
      </c>
      <c r="C86" s="201" t="s">
        <v>10</v>
      </c>
      <c r="D86" s="195"/>
      <c r="E86" s="195"/>
      <c r="F86" s="195"/>
      <c r="G86" s="195"/>
      <c r="H86" s="195"/>
      <c r="I86" s="195"/>
      <c r="J86" s="195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96"/>
      <c r="W86" s="197"/>
    </row>
    <row r="87" spans="1:23" ht="44.25" customHeight="1">
      <c r="A87" s="199" t="s">
        <v>170</v>
      </c>
      <c r="B87" s="200" t="s">
        <v>171</v>
      </c>
      <c r="C87" s="201" t="s">
        <v>172</v>
      </c>
      <c r="D87" s="195"/>
      <c r="E87" s="195"/>
      <c r="F87" s="195"/>
      <c r="G87" s="195"/>
      <c r="H87" s="195"/>
      <c r="I87" s="195"/>
      <c r="J87" s="195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96"/>
      <c r="W87" s="202"/>
    </row>
    <row r="88" spans="1:23" ht="12.75" customHeight="1">
      <c r="A88" s="199"/>
      <c r="B88" s="200" t="s">
        <v>5</v>
      </c>
      <c r="C88" s="201"/>
      <c r="D88" s="195"/>
      <c r="E88" s="195"/>
      <c r="F88" s="195"/>
      <c r="G88" s="195"/>
      <c r="H88" s="195"/>
      <c r="I88" s="195"/>
      <c r="J88" s="195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96"/>
      <c r="W88" s="202"/>
    </row>
    <row r="89" spans="1:23" ht="76.5" customHeight="1">
      <c r="A89" s="199" t="s">
        <v>173</v>
      </c>
      <c r="B89" s="200" t="s">
        <v>174</v>
      </c>
      <c r="C89" s="201" t="s">
        <v>10</v>
      </c>
      <c r="D89" s="195"/>
      <c r="E89" s="195"/>
      <c r="F89" s="195"/>
      <c r="G89" s="195"/>
      <c r="H89" s="195"/>
      <c r="I89" s="195"/>
      <c r="J89" s="195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96"/>
      <c r="W89" s="202"/>
    </row>
    <row r="90" spans="1:23" ht="36" customHeight="1">
      <c r="A90" s="199" t="s">
        <v>175</v>
      </c>
      <c r="B90" s="200" t="s">
        <v>176</v>
      </c>
      <c r="C90" s="201" t="s">
        <v>177</v>
      </c>
      <c r="D90" s="195"/>
      <c r="E90" s="195">
        <f>F90+G90</f>
        <v>9438.964</v>
      </c>
      <c r="F90" s="195">
        <f>F92+F93+F94</f>
        <v>9438.964</v>
      </c>
      <c r="G90" s="195"/>
      <c r="H90" s="195">
        <f>I90+J90</f>
        <v>42000</v>
      </c>
      <c r="I90" s="195">
        <f>I92+I93+I94</f>
        <v>42000</v>
      </c>
      <c r="J90" s="195"/>
      <c r="K90" s="168">
        <f>L90+M90</f>
        <v>42000</v>
      </c>
      <c r="L90" s="168">
        <f>L92+L93+L94</f>
        <v>42000</v>
      </c>
      <c r="M90" s="168"/>
      <c r="N90" s="168">
        <f>O90+P90</f>
        <v>0</v>
      </c>
      <c r="O90" s="168">
        <f>L90-I90</f>
        <v>0</v>
      </c>
      <c r="P90" s="168"/>
      <c r="Q90" s="168">
        <f>R90+S90</f>
        <v>45000</v>
      </c>
      <c r="R90" s="168">
        <v>45000</v>
      </c>
      <c r="S90" s="168"/>
      <c r="T90" s="168">
        <f>U90+V90</f>
        <v>45000</v>
      </c>
      <c r="U90" s="168">
        <v>45000</v>
      </c>
      <c r="V90" s="196"/>
      <c r="W90" s="202"/>
    </row>
    <row r="91" spans="1:23" ht="18" customHeight="1">
      <c r="A91" s="199"/>
      <c r="B91" s="200" t="s">
        <v>5</v>
      </c>
      <c r="C91" s="201"/>
      <c r="D91" s="195"/>
      <c r="E91" s="195"/>
      <c r="F91" s="195"/>
      <c r="G91" s="195"/>
      <c r="H91" s="195"/>
      <c r="I91" s="195"/>
      <c r="J91" s="195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96"/>
      <c r="W91" s="202"/>
    </row>
    <row r="92" spans="1:23" ht="33" customHeight="1">
      <c r="A92" s="199" t="s">
        <v>178</v>
      </c>
      <c r="B92" s="200" t="s">
        <v>179</v>
      </c>
      <c r="C92" s="201" t="s">
        <v>10</v>
      </c>
      <c r="D92" s="195"/>
      <c r="E92" s="195"/>
      <c r="F92" s="195"/>
      <c r="G92" s="195"/>
      <c r="H92" s="195"/>
      <c r="I92" s="195"/>
      <c r="J92" s="195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96"/>
      <c r="W92" s="202"/>
    </row>
    <row r="93" spans="1:23" ht="33" customHeight="1">
      <c r="A93" s="199" t="s">
        <v>180</v>
      </c>
      <c r="B93" s="200" t="s">
        <v>181</v>
      </c>
      <c r="C93" s="201" t="s">
        <v>10</v>
      </c>
      <c r="D93" s="195"/>
      <c r="E93" s="195"/>
      <c r="F93" s="195"/>
      <c r="G93" s="195"/>
      <c r="H93" s="195"/>
      <c r="I93" s="195"/>
      <c r="J93" s="195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96"/>
      <c r="W93" s="202"/>
    </row>
    <row r="94" spans="1:23" ht="87" customHeight="1" thickBot="1">
      <c r="A94" s="209" t="s">
        <v>182</v>
      </c>
      <c r="B94" s="210" t="s">
        <v>183</v>
      </c>
      <c r="C94" s="211" t="s">
        <v>10</v>
      </c>
      <c r="D94" s="212"/>
      <c r="E94" s="195">
        <f>F94+G94</f>
        <v>9438.964</v>
      </c>
      <c r="F94" s="212">
        <v>9438.964</v>
      </c>
      <c r="G94" s="212"/>
      <c r="H94" s="195">
        <f>I94+J94</f>
        <v>42000</v>
      </c>
      <c r="I94" s="212">
        <v>42000</v>
      </c>
      <c r="J94" s="212"/>
      <c r="K94" s="168">
        <f>L94+M94</f>
        <v>42000</v>
      </c>
      <c r="L94" s="213">
        <v>42000</v>
      </c>
      <c r="M94" s="213"/>
      <c r="N94" s="168">
        <f>O94+P94</f>
        <v>0</v>
      </c>
      <c r="O94" s="168">
        <f>L94-I94</f>
        <v>0</v>
      </c>
      <c r="P94" s="168"/>
      <c r="Q94" s="168">
        <f>R94+S94</f>
        <v>37000</v>
      </c>
      <c r="R94" s="213">
        <v>37000</v>
      </c>
      <c r="S94" s="213"/>
      <c r="T94" s="168">
        <f>U94+V94</f>
        <v>39000</v>
      </c>
      <c r="U94" s="213">
        <v>39000</v>
      </c>
      <c r="V94" s="214"/>
      <c r="W94" s="215"/>
    </row>
  </sheetData>
  <sheetProtection/>
  <mergeCells count="24"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  <mergeCell ref="E6:G6"/>
    <mergeCell ref="H6:J6"/>
    <mergeCell ref="E7:E8"/>
    <mergeCell ref="F7:G7"/>
    <mergeCell ref="H7:H8"/>
    <mergeCell ref="I7:J7"/>
    <mergeCell ref="W7:W8"/>
    <mergeCell ref="N6:P6"/>
    <mergeCell ref="N7:N8"/>
    <mergeCell ref="O7:P7"/>
    <mergeCell ref="T7:T8"/>
    <mergeCell ref="U7:V7"/>
  </mergeCells>
  <printOptions/>
  <pageMargins left="0.25" right="0.25" top="0.75" bottom="0.75" header="0.3" footer="0.3"/>
  <pageSetup horizontalDpi="600" verticalDpi="600" orientation="landscape" paperSize="9" scale="42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U158"/>
  <sheetViews>
    <sheetView zoomScale="120" zoomScaleNormal="120" zoomScalePageLayoutView="0" workbookViewId="0" topLeftCell="A1">
      <selection activeCell="K15" sqref="K15"/>
    </sheetView>
  </sheetViews>
  <sheetFormatPr defaultColWidth="9.140625" defaultRowHeight="12"/>
  <cols>
    <col min="1" max="4" width="10.28125" style="89" customWidth="1"/>
    <col min="5" max="5" width="51.8515625" style="90" customWidth="1"/>
    <col min="6" max="6" width="17.140625" style="90" customWidth="1"/>
    <col min="7" max="7" width="15.28125" style="90" customWidth="1"/>
    <col min="8" max="8" width="18.421875" style="90" customWidth="1"/>
    <col min="9" max="9" width="17.140625" style="90" customWidth="1"/>
    <col min="10" max="10" width="16.140625" style="90" customWidth="1"/>
    <col min="11" max="11" width="20.00390625" style="90" customWidth="1"/>
    <col min="12" max="12" width="15.421875" style="91" customWidth="1"/>
    <col min="13" max="13" width="15.7109375" style="91" customWidth="1"/>
    <col min="14" max="14" width="18.140625" style="91" customWidth="1"/>
    <col min="15" max="15" width="14.8515625" style="91" customWidth="1"/>
    <col min="16" max="16" width="12.8515625" style="91" customWidth="1"/>
    <col min="17" max="17" width="15.7109375" style="91" customWidth="1"/>
    <col min="18" max="18" width="16.00390625" style="91" customWidth="1"/>
    <col min="19" max="19" width="17.140625" style="91" customWidth="1"/>
    <col min="20" max="20" width="20.8515625" style="91" customWidth="1"/>
    <col min="21" max="21" width="18.140625" style="91" customWidth="1"/>
    <col min="22" max="22" width="15.28125" style="91" customWidth="1"/>
    <col min="23" max="23" width="14.7109375" style="91" customWidth="1"/>
    <col min="24" max="16384" width="9.140625" style="92" customWidth="1"/>
  </cols>
  <sheetData>
    <row r="2" spans="22:23" ht="78.75" customHeight="1">
      <c r="V2" s="257" t="s">
        <v>676</v>
      </c>
      <c r="W2" s="257"/>
    </row>
    <row r="3" spans="12:23" ht="12.75" customHeight="1"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43.5" customHeight="1">
      <c r="A4" s="258" t="s">
        <v>663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ht="20.25" customHeight="1" thickBot="1"/>
    <row r="6" spans="1:23" ht="19.5" customHeight="1">
      <c r="A6" s="259" t="s">
        <v>1</v>
      </c>
      <c r="B6" s="261" t="s">
        <v>188</v>
      </c>
      <c r="C6" s="261" t="s">
        <v>189</v>
      </c>
      <c r="D6" s="261" t="s">
        <v>190</v>
      </c>
      <c r="E6" s="263" t="s">
        <v>191</v>
      </c>
      <c r="F6" s="265" t="s">
        <v>659</v>
      </c>
      <c r="G6" s="265"/>
      <c r="H6" s="265"/>
      <c r="I6" s="265" t="s">
        <v>660</v>
      </c>
      <c r="J6" s="265"/>
      <c r="K6" s="265"/>
      <c r="L6" s="265" t="s">
        <v>184</v>
      </c>
      <c r="M6" s="265"/>
      <c r="N6" s="265"/>
      <c r="O6" s="267" t="s">
        <v>661</v>
      </c>
      <c r="P6" s="268"/>
      <c r="Q6" s="269"/>
      <c r="R6" s="265" t="s">
        <v>185</v>
      </c>
      <c r="S6" s="265"/>
      <c r="T6" s="265"/>
      <c r="U6" s="265" t="s">
        <v>662</v>
      </c>
      <c r="V6" s="265"/>
      <c r="W6" s="266"/>
    </row>
    <row r="7" spans="1:23" ht="18" customHeight="1">
      <c r="A7" s="260"/>
      <c r="B7" s="262"/>
      <c r="C7" s="262"/>
      <c r="D7" s="262"/>
      <c r="E7" s="264"/>
      <c r="F7" s="262" t="s">
        <v>4</v>
      </c>
      <c r="G7" s="262" t="s">
        <v>5</v>
      </c>
      <c r="H7" s="262"/>
      <c r="I7" s="262" t="s">
        <v>4</v>
      </c>
      <c r="J7" s="262" t="s">
        <v>5</v>
      </c>
      <c r="K7" s="262"/>
      <c r="L7" s="262" t="s">
        <v>4</v>
      </c>
      <c r="M7" s="262" t="s">
        <v>5</v>
      </c>
      <c r="N7" s="262"/>
      <c r="O7" s="262" t="s">
        <v>4</v>
      </c>
      <c r="P7" s="262" t="s">
        <v>5</v>
      </c>
      <c r="Q7" s="262"/>
      <c r="R7" s="262" t="s">
        <v>4</v>
      </c>
      <c r="S7" s="262" t="s">
        <v>5</v>
      </c>
      <c r="T7" s="262"/>
      <c r="U7" s="262" t="s">
        <v>4</v>
      </c>
      <c r="V7" s="262" t="s">
        <v>5</v>
      </c>
      <c r="W7" s="270"/>
    </row>
    <row r="8" spans="1:23" ht="42.75" customHeight="1">
      <c r="A8" s="260"/>
      <c r="B8" s="262"/>
      <c r="C8" s="262"/>
      <c r="D8" s="262"/>
      <c r="E8" s="264"/>
      <c r="F8" s="262"/>
      <c r="G8" s="84" t="s">
        <v>6</v>
      </c>
      <c r="H8" s="84" t="s">
        <v>7</v>
      </c>
      <c r="I8" s="262"/>
      <c r="J8" s="84" t="s">
        <v>6</v>
      </c>
      <c r="K8" s="84" t="s">
        <v>7</v>
      </c>
      <c r="L8" s="262"/>
      <c r="M8" s="84" t="s">
        <v>6</v>
      </c>
      <c r="N8" s="84" t="s">
        <v>7</v>
      </c>
      <c r="O8" s="262"/>
      <c r="P8" s="84" t="s">
        <v>6</v>
      </c>
      <c r="Q8" s="84" t="s">
        <v>7</v>
      </c>
      <c r="R8" s="262"/>
      <c r="S8" s="84" t="s">
        <v>6</v>
      </c>
      <c r="T8" s="84" t="s">
        <v>7</v>
      </c>
      <c r="U8" s="262"/>
      <c r="V8" s="84" t="s">
        <v>6</v>
      </c>
      <c r="W8" s="75" t="s">
        <v>7</v>
      </c>
    </row>
    <row r="9" spans="1:23" ht="20.25" customHeight="1">
      <c r="A9" s="82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3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  <c r="U9" s="83">
        <v>21</v>
      </c>
      <c r="V9" s="83">
        <v>22</v>
      </c>
      <c r="W9" s="85">
        <v>23</v>
      </c>
    </row>
    <row r="10" spans="1:255" s="86" customFormat="1" ht="21.75" customHeight="1">
      <c r="A10" s="82" t="s">
        <v>10</v>
      </c>
      <c r="B10" s="83" t="s">
        <v>10</v>
      </c>
      <c r="C10" s="83" t="s">
        <v>10</v>
      </c>
      <c r="D10" s="83" t="s">
        <v>10</v>
      </c>
      <c r="E10" s="25" t="s">
        <v>192</v>
      </c>
      <c r="F10" s="44">
        <f>G10+H10</f>
        <v>2430022.058</v>
      </c>
      <c r="G10" s="44">
        <f>G11+G35+G41+G64+G78+G101+G121+G140</f>
        <v>1609351.1438000002</v>
      </c>
      <c r="H10" s="44">
        <f>H11+H41+H64+H78+H101</f>
        <v>820670.9141999999</v>
      </c>
      <c r="I10" s="44">
        <f>J10+K10</f>
        <v>3127890</v>
      </c>
      <c r="J10" s="44">
        <f>J11+J35+J41+J64+J78+J101+J121+J140+J154</f>
        <v>1684415</v>
      </c>
      <c r="K10" s="44">
        <f>K11+K41+K64+K78+K101</f>
        <v>1443475</v>
      </c>
      <c r="L10" s="45">
        <f>M10+N10</f>
        <v>3697179.205</v>
      </c>
      <c r="M10" s="45">
        <f>M11+M35+M41+M64+M78+M101+M121+M140+M154</f>
        <v>1974579.205</v>
      </c>
      <c r="N10" s="46">
        <f>N11+N41+N64+N78+N101</f>
        <v>1722600</v>
      </c>
      <c r="O10" s="47">
        <f>P10+Q10</f>
        <v>569289.2050000001</v>
      </c>
      <c r="P10" s="47">
        <f>M10-J10</f>
        <v>290164.2050000001</v>
      </c>
      <c r="Q10" s="47">
        <f>N10-K10</f>
        <v>279125</v>
      </c>
      <c r="R10" s="49">
        <f>S10+T10</f>
        <v>2832852.984</v>
      </c>
      <c r="S10" s="48">
        <f>S11+S35+S41+S64+S78+S101+S121++S140+S154</f>
        <v>2016852.984</v>
      </c>
      <c r="T10" s="48">
        <f>T11+T41+T64+T78+T101</f>
        <v>816000</v>
      </c>
      <c r="U10" s="49">
        <f>V10+W10</f>
        <v>2507684.684</v>
      </c>
      <c r="V10" s="49">
        <f>V11+V35+V41+V64+V78+V101+V121+V140+V154</f>
        <v>2049684.684</v>
      </c>
      <c r="W10" s="50">
        <f>W11+W41+W64+W78+W101</f>
        <v>458000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</row>
    <row r="11" spans="1:255" s="86" customFormat="1" ht="18.75" customHeight="1">
      <c r="A11" s="82" t="s">
        <v>193</v>
      </c>
      <c r="B11" s="83" t="s">
        <v>194</v>
      </c>
      <c r="C11" s="83" t="s">
        <v>195</v>
      </c>
      <c r="D11" s="83" t="s">
        <v>195</v>
      </c>
      <c r="E11" s="25" t="s">
        <v>196</v>
      </c>
      <c r="F11" s="44">
        <f>G11+H11</f>
        <v>718489.3685999999</v>
      </c>
      <c r="G11" s="44">
        <f>G13+G17+G24</f>
        <v>424136.0297</v>
      </c>
      <c r="H11" s="44">
        <f>H13+H24</f>
        <v>294353.3389</v>
      </c>
      <c r="I11" s="44">
        <f>J11+K11</f>
        <v>1359800</v>
      </c>
      <c r="J11" s="44">
        <f>J13+J24</f>
        <v>443800</v>
      </c>
      <c r="K11" s="44">
        <f>K13+K24</f>
        <v>916000</v>
      </c>
      <c r="L11" s="45">
        <f>M11+N11</f>
        <v>1260280.244</v>
      </c>
      <c r="M11" s="45">
        <f>M13+M24</f>
        <v>470280.244</v>
      </c>
      <c r="N11" s="46">
        <f>N13+N26</f>
        <v>790000</v>
      </c>
      <c r="O11" s="47">
        <f>P11+Q11</f>
        <v>-99519.756</v>
      </c>
      <c r="P11" s="47">
        <f>M11-J11</f>
        <v>26480.244000000006</v>
      </c>
      <c r="Q11" s="58">
        <f>N11-K11</f>
        <v>-126000</v>
      </c>
      <c r="R11" s="49">
        <f>S11+T11</f>
        <v>830280.244</v>
      </c>
      <c r="S11" s="48">
        <f>S13+S24</f>
        <v>470280.244</v>
      </c>
      <c r="T11" s="48">
        <f>T13+T24</f>
        <v>360000</v>
      </c>
      <c r="U11" s="49">
        <f>V11+W11</f>
        <v>840280.244</v>
      </c>
      <c r="V11" s="48">
        <f>V13+V24</f>
        <v>470280.244</v>
      </c>
      <c r="W11" s="50">
        <f>W24</f>
        <v>370000</v>
      </c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</row>
    <row r="12" spans="1:23" ht="12.75" customHeight="1">
      <c r="A12" s="82"/>
      <c r="B12" s="83"/>
      <c r="C12" s="83"/>
      <c r="D12" s="83"/>
      <c r="E12" s="12" t="s">
        <v>5</v>
      </c>
      <c r="F12" s="44"/>
      <c r="G12" s="59"/>
      <c r="H12" s="59"/>
      <c r="I12" s="44"/>
      <c r="J12" s="59"/>
      <c r="K12" s="59"/>
      <c r="L12" s="45"/>
      <c r="M12" s="46"/>
      <c r="N12" s="46"/>
      <c r="O12" s="47"/>
      <c r="P12" s="47"/>
      <c r="Q12" s="58"/>
      <c r="R12" s="49"/>
      <c r="S12" s="49"/>
      <c r="T12" s="49"/>
      <c r="U12" s="49"/>
      <c r="V12" s="49"/>
      <c r="W12" s="53"/>
    </row>
    <row r="13" spans="1:23" ht="45" customHeight="1">
      <c r="A13" s="82" t="s">
        <v>197</v>
      </c>
      <c r="B13" s="83" t="s">
        <v>194</v>
      </c>
      <c r="C13" s="83" t="s">
        <v>198</v>
      </c>
      <c r="D13" s="83" t="s">
        <v>195</v>
      </c>
      <c r="E13" s="26" t="s">
        <v>199</v>
      </c>
      <c r="F13" s="44">
        <f>G13+H13</f>
        <v>498403.90630000003</v>
      </c>
      <c r="G13" s="52">
        <f>G15</f>
        <v>385517.6525</v>
      </c>
      <c r="H13" s="52">
        <f>H15</f>
        <v>112886.2538</v>
      </c>
      <c r="I13" s="44">
        <f>J13+K13</f>
        <v>866800</v>
      </c>
      <c r="J13" s="52">
        <f>J15</f>
        <v>406800</v>
      </c>
      <c r="K13" s="52">
        <f>K15</f>
        <v>460000</v>
      </c>
      <c r="L13" s="45">
        <f>M13+N13</f>
        <v>720280.244</v>
      </c>
      <c r="M13" s="45">
        <f>M15</f>
        <v>430280.244</v>
      </c>
      <c r="N13" s="46">
        <f>N15</f>
        <v>290000</v>
      </c>
      <c r="O13" s="47">
        <f>P13+Q13</f>
        <v>-146519.756</v>
      </c>
      <c r="P13" s="47">
        <f>M13-J13</f>
        <v>23480.244000000006</v>
      </c>
      <c r="Q13" s="58">
        <f>N13-K13</f>
        <v>-170000</v>
      </c>
      <c r="R13" s="49">
        <f>S13+T13</f>
        <v>430280.244</v>
      </c>
      <c r="S13" s="48">
        <f>S15</f>
        <v>430280.244</v>
      </c>
      <c r="T13" s="49"/>
      <c r="U13" s="49">
        <f>V13+W13</f>
        <v>430280.244</v>
      </c>
      <c r="V13" s="49">
        <f>V15</f>
        <v>430280.244</v>
      </c>
      <c r="W13" s="53"/>
    </row>
    <row r="14" spans="1:23" ht="12.75" customHeight="1">
      <c r="A14" s="82"/>
      <c r="B14" s="83"/>
      <c r="C14" s="83"/>
      <c r="D14" s="83"/>
      <c r="E14" s="12" t="s">
        <v>200</v>
      </c>
      <c r="F14" s="44"/>
      <c r="G14" s="59"/>
      <c r="H14" s="59"/>
      <c r="I14" s="44"/>
      <c r="J14" s="59"/>
      <c r="K14" s="59"/>
      <c r="L14" s="45"/>
      <c r="M14" s="46"/>
      <c r="N14" s="46"/>
      <c r="O14" s="47"/>
      <c r="P14" s="47"/>
      <c r="Q14" s="58"/>
      <c r="R14" s="49"/>
      <c r="S14" s="49"/>
      <c r="T14" s="49"/>
      <c r="U14" s="49"/>
      <c r="V14" s="49"/>
      <c r="W14" s="53"/>
    </row>
    <row r="15" spans="1:23" ht="22.5" customHeight="1">
      <c r="A15" s="82" t="s">
        <v>201</v>
      </c>
      <c r="B15" s="83" t="s">
        <v>194</v>
      </c>
      <c r="C15" s="83" t="s">
        <v>198</v>
      </c>
      <c r="D15" s="83" t="s">
        <v>198</v>
      </c>
      <c r="E15" s="12" t="s">
        <v>202</v>
      </c>
      <c r="F15" s="44">
        <f>G15+H15</f>
        <v>498403.90630000003</v>
      </c>
      <c r="G15" s="59">
        <v>385517.6525</v>
      </c>
      <c r="H15" s="59">
        <v>112886.2538</v>
      </c>
      <c r="I15" s="44">
        <f>J15+K15</f>
        <v>866800</v>
      </c>
      <c r="J15" s="59">
        <v>406800</v>
      </c>
      <c r="K15" s="59">
        <v>460000</v>
      </c>
      <c r="L15" s="45">
        <f>M15+N15</f>
        <v>720280.244</v>
      </c>
      <c r="M15" s="120">
        <v>430280.244</v>
      </c>
      <c r="N15" s="46">
        <v>290000</v>
      </c>
      <c r="O15" s="47">
        <f>P15+Q15</f>
        <v>-146519.756</v>
      </c>
      <c r="P15" s="47">
        <f>M15-J15</f>
        <v>23480.244000000006</v>
      </c>
      <c r="Q15" s="58">
        <f>N15-K15</f>
        <v>-170000</v>
      </c>
      <c r="R15" s="49">
        <f>S15+T15</f>
        <v>430280.244</v>
      </c>
      <c r="S15" s="49">
        <v>430280.244</v>
      </c>
      <c r="T15" s="49"/>
      <c r="U15" s="49">
        <f>V15+W15</f>
        <v>430280.244</v>
      </c>
      <c r="V15" s="49">
        <v>430280.244</v>
      </c>
      <c r="W15" s="53"/>
    </row>
    <row r="16" spans="1:23" ht="12.75" customHeight="1">
      <c r="A16" s="82" t="s">
        <v>203</v>
      </c>
      <c r="B16" s="83" t="s">
        <v>194</v>
      </c>
      <c r="C16" s="83" t="s">
        <v>198</v>
      </c>
      <c r="D16" s="83" t="s">
        <v>204</v>
      </c>
      <c r="E16" s="12" t="s">
        <v>205</v>
      </c>
      <c r="F16" s="44"/>
      <c r="G16" s="59"/>
      <c r="H16" s="59"/>
      <c r="I16" s="59"/>
      <c r="J16" s="59"/>
      <c r="K16" s="59"/>
      <c r="L16" s="45"/>
      <c r="M16" s="46"/>
      <c r="N16" s="46"/>
      <c r="O16" s="47"/>
      <c r="P16" s="47"/>
      <c r="Q16" s="58"/>
      <c r="R16" s="49"/>
      <c r="S16" s="49"/>
      <c r="T16" s="49"/>
      <c r="U16" s="49"/>
      <c r="V16" s="49"/>
      <c r="W16" s="53"/>
    </row>
    <row r="17" spans="1:255" s="86" customFormat="1" ht="27.75" customHeight="1">
      <c r="A17" s="82" t="s">
        <v>206</v>
      </c>
      <c r="B17" s="83" t="s">
        <v>194</v>
      </c>
      <c r="C17" s="83" t="s">
        <v>204</v>
      </c>
      <c r="D17" s="83" t="s">
        <v>195</v>
      </c>
      <c r="E17" s="27" t="s">
        <v>207</v>
      </c>
      <c r="F17" s="44"/>
      <c r="G17" s="54"/>
      <c r="H17" s="54"/>
      <c r="I17" s="54"/>
      <c r="J17" s="54"/>
      <c r="K17" s="54"/>
      <c r="L17" s="45"/>
      <c r="M17" s="46"/>
      <c r="N17" s="46"/>
      <c r="O17" s="48"/>
      <c r="P17" s="47"/>
      <c r="Q17" s="58"/>
      <c r="R17" s="49"/>
      <c r="S17" s="49"/>
      <c r="T17" s="49"/>
      <c r="U17" s="49"/>
      <c r="V17" s="49"/>
      <c r="W17" s="53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</row>
    <row r="18" spans="1:23" ht="12.75" customHeight="1">
      <c r="A18" s="82"/>
      <c r="B18" s="83"/>
      <c r="C18" s="83"/>
      <c r="D18" s="83"/>
      <c r="E18" s="12" t="s">
        <v>200</v>
      </c>
      <c r="F18" s="44"/>
      <c r="G18" s="59"/>
      <c r="H18" s="59"/>
      <c r="I18" s="59"/>
      <c r="J18" s="59"/>
      <c r="K18" s="59"/>
      <c r="L18" s="45"/>
      <c r="M18" s="46"/>
      <c r="N18" s="46"/>
      <c r="O18" s="48"/>
      <c r="P18" s="47"/>
      <c r="Q18" s="58"/>
      <c r="R18" s="49"/>
      <c r="S18" s="49"/>
      <c r="T18" s="49"/>
      <c r="U18" s="49"/>
      <c r="V18" s="49"/>
      <c r="W18" s="53"/>
    </row>
    <row r="19" spans="1:23" ht="27" customHeight="1">
      <c r="A19" s="82" t="s">
        <v>208</v>
      </c>
      <c r="B19" s="83" t="s">
        <v>194</v>
      </c>
      <c r="C19" s="83" t="s">
        <v>204</v>
      </c>
      <c r="D19" s="83" t="s">
        <v>198</v>
      </c>
      <c r="E19" s="12" t="s">
        <v>209</v>
      </c>
      <c r="F19" s="44"/>
      <c r="G19" s="59"/>
      <c r="H19" s="59"/>
      <c r="I19" s="59"/>
      <c r="J19" s="59"/>
      <c r="K19" s="59"/>
      <c r="L19" s="45"/>
      <c r="M19" s="46"/>
      <c r="N19" s="46"/>
      <c r="O19" s="48"/>
      <c r="P19" s="47"/>
      <c r="Q19" s="58"/>
      <c r="R19" s="49"/>
      <c r="S19" s="49"/>
      <c r="T19" s="49"/>
      <c r="U19" s="49"/>
      <c r="V19" s="49"/>
      <c r="W19" s="53"/>
    </row>
    <row r="20" spans="1:23" ht="27" customHeight="1">
      <c r="A20" s="82">
        <v>2133</v>
      </c>
      <c r="B20" s="83" t="s">
        <v>194</v>
      </c>
      <c r="C20" s="83">
        <v>3</v>
      </c>
      <c r="D20" s="83">
        <v>3</v>
      </c>
      <c r="E20" s="12" t="s">
        <v>587</v>
      </c>
      <c r="F20" s="44"/>
      <c r="G20" s="59"/>
      <c r="H20" s="59"/>
      <c r="I20" s="59"/>
      <c r="J20" s="59"/>
      <c r="K20" s="59"/>
      <c r="L20" s="45"/>
      <c r="M20" s="46"/>
      <c r="N20" s="46"/>
      <c r="O20" s="48"/>
      <c r="P20" s="47"/>
      <c r="Q20" s="58"/>
      <c r="R20" s="49"/>
      <c r="S20" s="49"/>
      <c r="T20" s="49"/>
      <c r="U20" s="49"/>
      <c r="V20" s="49"/>
      <c r="W20" s="53"/>
    </row>
    <row r="21" spans="1:23" ht="42" customHeight="1">
      <c r="A21" s="82" t="s">
        <v>210</v>
      </c>
      <c r="B21" s="83" t="s">
        <v>194</v>
      </c>
      <c r="C21" s="83" t="s">
        <v>211</v>
      </c>
      <c r="D21" s="83" t="s">
        <v>195</v>
      </c>
      <c r="E21" s="26" t="s">
        <v>212</v>
      </c>
      <c r="F21" s="44"/>
      <c r="G21" s="52"/>
      <c r="H21" s="52"/>
      <c r="I21" s="52"/>
      <c r="J21" s="52"/>
      <c r="K21" s="52"/>
      <c r="L21" s="45"/>
      <c r="M21" s="46"/>
      <c r="N21" s="46"/>
      <c r="O21" s="48"/>
      <c r="P21" s="47"/>
      <c r="Q21" s="58"/>
      <c r="R21" s="49"/>
      <c r="S21" s="49"/>
      <c r="T21" s="49"/>
      <c r="U21" s="49"/>
      <c r="V21" s="49"/>
      <c r="W21" s="53"/>
    </row>
    <row r="22" spans="1:23" ht="12.75" customHeight="1">
      <c r="A22" s="82"/>
      <c r="B22" s="83"/>
      <c r="C22" s="83"/>
      <c r="D22" s="83"/>
      <c r="E22" s="12" t="s">
        <v>200</v>
      </c>
      <c r="F22" s="44"/>
      <c r="G22" s="59"/>
      <c r="H22" s="59"/>
      <c r="I22" s="59"/>
      <c r="J22" s="59"/>
      <c r="K22" s="59"/>
      <c r="L22" s="45"/>
      <c r="M22" s="46"/>
      <c r="N22" s="46"/>
      <c r="O22" s="48"/>
      <c r="P22" s="47"/>
      <c r="Q22" s="58"/>
      <c r="R22" s="49"/>
      <c r="S22" s="49"/>
      <c r="T22" s="49"/>
      <c r="U22" s="49"/>
      <c r="V22" s="49"/>
      <c r="W22" s="53"/>
    </row>
    <row r="23" spans="1:23" ht="30" customHeight="1">
      <c r="A23" s="82" t="s">
        <v>213</v>
      </c>
      <c r="B23" s="83" t="s">
        <v>194</v>
      </c>
      <c r="C23" s="83" t="s">
        <v>211</v>
      </c>
      <c r="D23" s="83" t="s">
        <v>198</v>
      </c>
      <c r="E23" s="12" t="s">
        <v>212</v>
      </c>
      <c r="F23" s="44"/>
      <c r="G23" s="59"/>
      <c r="H23" s="59"/>
      <c r="I23" s="59"/>
      <c r="J23" s="59"/>
      <c r="K23" s="59"/>
      <c r="L23" s="45"/>
      <c r="M23" s="46"/>
      <c r="N23" s="46"/>
      <c r="O23" s="48"/>
      <c r="P23" s="47"/>
      <c r="Q23" s="58"/>
      <c r="R23" s="49"/>
      <c r="S23" s="49"/>
      <c r="T23" s="49"/>
      <c r="U23" s="49"/>
      <c r="V23" s="49"/>
      <c r="W23" s="53"/>
    </row>
    <row r="24" spans="1:23" ht="28.5" customHeight="1">
      <c r="A24" s="82" t="s">
        <v>214</v>
      </c>
      <c r="B24" s="83" t="s">
        <v>194</v>
      </c>
      <c r="C24" s="83" t="s">
        <v>215</v>
      </c>
      <c r="D24" s="83" t="s">
        <v>195</v>
      </c>
      <c r="E24" s="26" t="s">
        <v>216</v>
      </c>
      <c r="F24" s="44">
        <f>G24+H24</f>
        <v>220085.4623</v>
      </c>
      <c r="G24" s="52">
        <f>G26</f>
        <v>38618.3772</v>
      </c>
      <c r="H24" s="52">
        <f>H26</f>
        <v>181467.0851</v>
      </c>
      <c r="I24" s="52">
        <f>J24+K24</f>
        <v>493000</v>
      </c>
      <c r="J24" s="52">
        <f>J26</f>
        <v>37000</v>
      </c>
      <c r="K24" s="52">
        <f>K26</f>
        <v>456000</v>
      </c>
      <c r="L24" s="45">
        <f>M24+N24</f>
        <v>540000</v>
      </c>
      <c r="M24" s="45">
        <f>M26</f>
        <v>40000</v>
      </c>
      <c r="N24" s="45">
        <f>N26</f>
        <v>500000</v>
      </c>
      <c r="O24" s="48">
        <f>P24+Q24</f>
        <v>47000</v>
      </c>
      <c r="P24" s="47">
        <f>M24-J24</f>
        <v>3000</v>
      </c>
      <c r="Q24" s="58">
        <f>N24-K24</f>
        <v>44000</v>
      </c>
      <c r="R24" s="49">
        <f>S24+T24</f>
        <v>400000</v>
      </c>
      <c r="S24" s="49">
        <f>S26</f>
        <v>40000</v>
      </c>
      <c r="T24" s="48">
        <f>T26</f>
        <v>360000</v>
      </c>
      <c r="U24" s="49">
        <f>V24+W24</f>
        <v>410000</v>
      </c>
      <c r="V24" s="48">
        <f>V26</f>
        <v>40000</v>
      </c>
      <c r="W24" s="53">
        <v>370000</v>
      </c>
    </row>
    <row r="25" spans="1:23" ht="12.75" customHeight="1">
      <c r="A25" s="82"/>
      <c r="B25" s="83"/>
      <c r="C25" s="83"/>
      <c r="D25" s="83"/>
      <c r="E25" s="12" t="s">
        <v>200</v>
      </c>
      <c r="F25" s="44"/>
      <c r="G25" s="59"/>
      <c r="H25" s="59"/>
      <c r="I25" s="59"/>
      <c r="J25" s="59"/>
      <c r="K25" s="59"/>
      <c r="L25" s="45"/>
      <c r="M25" s="46"/>
      <c r="N25" s="46"/>
      <c r="O25" s="48"/>
      <c r="P25" s="47"/>
      <c r="Q25" s="58"/>
      <c r="R25" s="49"/>
      <c r="S25" s="49"/>
      <c r="T25" s="49"/>
      <c r="U25" s="49"/>
      <c r="V25" s="49"/>
      <c r="W25" s="53"/>
    </row>
    <row r="26" spans="1:23" ht="30.75" customHeight="1">
      <c r="A26" s="82" t="s">
        <v>217</v>
      </c>
      <c r="B26" s="83" t="s">
        <v>194</v>
      </c>
      <c r="C26" s="83" t="s">
        <v>215</v>
      </c>
      <c r="D26" s="83" t="s">
        <v>198</v>
      </c>
      <c r="E26" s="12" t="s">
        <v>216</v>
      </c>
      <c r="F26" s="44">
        <f>G26+H26</f>
        <v>220085.4623</v>
      </c>
      <c r="G26" s="59">
        <v>38618.3772</v>
      </c>
      <c r="H26" s="59">
        <v>181467.0851</v>
      </c>
      <c r="I26" s="59">
        <f>J26+K26</f>
        <v>493000</v>
      </c>
      <c r="J26" s="59">
        <v>37000</v>
      </c>
      <c r="K26" s="59">
        <v>456000</v>
      </c>
      <c r="L26" s="45">
        <f>M26+N26</f>
        <v>540000</v>
      </c>
      <c r="M26" s="46">
        <v>40000</v>
      </c>
      <c r="N26" s="120">
        <v>500000</v>
      </c>
      <c r="O26" s="48">
        <f>P26+Q26</f>
        <v>47000</v>
      </c>
      <c r="P26" s="47">
        <f>M26-J26</f>
        <v>3000</v>
      </c>
      <c r="Q26" s="58">
        <f>N26-K26</f>
        <v>44000</v>
      </c>
      <c r="R26" s="49">
        <f>S26+T26</f>
        <v>400000</v>
      </c>
      <c r="S26" s="49">
        <v>40000</v>
      </c>
      <c r="T26" s="49">
        <v>360000</v>
      </c>
      <c r="U26" s="49">
        <f>V26+W26</f>
        <v>40000</v>
      </c>
      <c r="V26" s="49">
        <v>40000</v>
      </c>
      <c r="W26" s="53"/>
    </row>
    <row r="27" spans="1:23" ht="12.75" customHeight="1">
      <c r="A27" s="82" t="s">
        <v>218</v>
      </c>
      <c r="B27" s="83" t="s">
        <v>219</v>
      </c>
      <c r="C27" s="83" t="s">
        <v>195</v>
      </c>
      <c r="D27" s="83" t="s">
        <v>195</v>
      </c>
      <c r="E27" s="26" t="s">
        <v>220</v>
      </c>
      <c r="F27" s="44"/>
      <c r="G27" s="52"/>
      <c r="H27" s="52"/>
      <c r="I27" s="52"/>
      <c r="J27" s="52"/>
      <c r="K27" s="52"/>
      <c r="L27" s="45"/>
      <c r="M27" s="46"/>
      <c r="N27" s="46"/>
      <c r="O27" s="48"/>
      <c r="P27" s="47"/>
      <c r="Q27" s="58"/>
      <c r="R27" s="49"/>
      <c r="S27" s="49"/>
      <c r="T27" s="49"/>
      <c r="U27" s="49"/>
      <c r="V27" s="49"/>
      <c r="W27" s="53"/>
    </row>
    <row r="28" spans="1:23" ht="12.75" customHeight="1">
      <c r="A28" s="82"/>
      <c r="B28" s="83"/>
      <c r="C28" s="83"/>
      <c r="D28" s="83"/>
      <c r="E28" s="12" t="s">
        <v>5</v>
      </c>
      <c r="F28" s="44"/>
      <c r="G28" s="59"/>
      <c r="H28" s="59"/>
      <c r="I28" s="59"/>
      <c r="J28" s="59"/>
      <c r="K28" s="59"/>
      <c r="L28" s="45"/>
      <c r="M28" s="46"/>
      <c r="N28" s="46"/>
      <c r="O28" s="48"/>
      <c r="P28" s="47"/>
      <c r="Q28" s="58"/>
      <c r="R28" s="49"/>
      <c r="S28" s="49"/>
      <c r="T28" s="49"/>
      <c r="U28" s="49"/>
      <c r="V28" s="49"/>
      <c r="W28" s="53"/>
    </row>
    <row r="29" spans="1:23" ht="25.5" customHeight="1">
      <c r="A29" s="82" t="s">
        <v>221</v>
      </c>
      <c r="B29" s="83" t="s">
        <v>219</v>
      </c>
      <c r="C29" s="83" t="s">
        <v>222</v>
      </c>
      <c r="D29" s="83" t="s">
        <v>195</v>
      </c>
      <c r="E29" s="26" t="s">
        <v>223</v>
      </c>
      <c r="F29" s="44"/>
      <c r="G29" s="52"/>
      <c r="H29" s="52"/>
      <c r="I29" s="52"/>
      <c r="J29" s="52"/>
      <c r="K29" s="52"/>
      <c r="L29" s="45"/>
      <c r="M29" s="46"/>
      <c r="N29" s="46"/>
      <c r="O29" s="48"/>
      <c r="P29" s="47"/>
      <c r="Q29" s="58"/>
      <c r="R29" s="49"/>
      <c r="S29" s="49"/>
      <c r="T29" s="49"/>
      <c r="U29" s="49"/>
      <c r="V29" s="49"/>
      <c r="W29" s="53"/>
    </row>
    <row r="30" spans="1:23" ht="12.75" customHeight="1">
      <c r="A30" s="82"/>
      <c r="B30" s="83"/>
      <c r="C30" s="83"/>
      <c r="D30" s="83"/>
      <c r="E30" s="12" t="s">
        <v>200</v>
      </c>
      <c r="F30" s="44"/>
      <c r="G30" s="59"/>
      <c r="H30" s="59"/>
      <c r="I30" s="59"/>
      <c r="J30" s="59"/>
      <c r="K30" s="59"/>
      <c r="L30" s="45"/>
      <c r="M30" s="46"/>
      <c r="N30" s="46"/>
      <c r="O30" s="48"/>
      <c r="P30" s="47"/>
      <c r="Q30" s="58"/>
      <c r="R30" s="49"/>
      <c r="S30" s="49"/>
      <c r="T30" s="49"/>
      <c r="U30" s="49"/>
      <c r="V30" s="49"/>
      <c r="W30" s="53"/>
    </row>
    <row r="31" spans="1:23" ht="25.5" customHeight="1">
      <c r="A31" s="82" t="s">
        <v>224</v>
      </c>
      <c r="B31" s="83" t="s">
        <v>219</v>
      </c>
      <c r="C31" s="83" t="s">
        <v>222</v>
      </c>
      <c r="D31" s="83" t="s">
        <v>198</v>
      </c>
      <c r="E31" s="12" t="s">
        <v>223</v>
      </c>
      <c r="F31" s="44"/>
      <c r="G31" s="59"/>
      <c r="H31" s="59"/>
      <c r="I31" s="59"/>
      <c r="J31" s="59"/>
      <c r="K31" s="59"/>
      <c r="L31" s="45"/>
      <c r="M31" s="46"/>
      <c r="N31" s="46"/>
      <c r="O31" s="48"/>
      <c r="P31" s="47"/>
      <c r="Q31" s="58"/>
      <c r="R31" s="49"/>
      <c r="S31" s="49"/>
      <c r="T31" s="49"/>
      <c r="U31" s="49"/>
      <c r="V31" s="49"/>
      <c r="W31" s="53"/>
    </row>
    <row r="32" spans="1:23" ht="30" customHeight="1">
      <c r="A32" s="82" t="s">
        <v>225</v>
      </c>
      <c r="B32" s="83" t="s">
        <v>219</v>
      </c>
      <c r="C32" s="83" t="s">
        <v>211</v>
      </c>
      <c r="D32" s="83" t="s">
        <v>195</v>
      </c>
      <c r="E32" s="26" t="s">
        <v>226</v>
      </c>
      <c r="F32" s="44"/>
      <c r="G32" s="52"/>
      <c r="H32" s="52"/>
      <c r="I32" s="52"/>
      <c r="J32" s="52"/>
      <c r="K32" s="52"/>
      <c r="L32" s="45"/>
      <c r="M32" s="46"/>
      <c r="N32" s="46"/>
      <c r="O32" s="48"/>
      <c r="P32" s="47"/>
      <c r="Q32" s="58"/>
      <c r="R32" s="49"/>
      <c r="S32" s="49"/>
      <c r="T32" s="49"/>
      <c r="U32" s="49"/>
      <c r="V32" s="49"/>
      <c r="W32" s="53"/>
    </row>
    <row r="33" spans="1:23" ht="12.75" customHeight="1">
      <c r="A33" s="82"/>
      <c r="B33" s="83"/>
      <c r="C33" s="83"/>
      <c r="D33" s="83"/>
      <c r="E33" s="12" t="s">
        <v>200</v>
      </c>
      <c r="F33" s="44"/>
      <c r="G33" s="59"/>
      <c r="H33" s="59"/>
      <c r="I33" s="59"/>
      <c r="J33" s="59"/>
      <c r="K33" s="59"/>
      <c r="L33" s="45"/>
      <c r="M33" s="46"/>
      <c r="N33" s="46"/>
      <c r="O33" s="48"/>
      <c r="P33" s="47"/>
      <c r="Q33" s="58"/>
      <c r="R33" s="49"/>
      <c r="S33" s="49"/>
      <c r="T33" s="49"/>
      <c r="U33" s="49"/>
      <c r="V33" s="49"/>
      <c r="W33" s="53"/>
    </row>
    <row r="34" spans="1:23" ht="20.25" customHeight="1">
      <c r="A34" s="82" t="s">
        <v>227</v>
      </c>
      <c r="B34" s="83" t="s">
        <v>219</v>
      </c>
      <c r="C34" s="83" t="s">
        <v>211</v>
      </c>
      <c r="D34" s="83" t="s">
        <v>198</v>
      </c>
      <c r="E34" s="12" t="s">
        <v>226</v>
      </c>
      <c r="F34" s="44"/>
      <c r="G34" s="59"/>
      <c r="H34" s="59"/>
      <c r="I34" s="59"/>
      <c r="J34" s="59"/>
      <c r="K34" s="59"/>
      <c r="L34" s="45"/>
      <c r="M34" s="46"/>
      <c r="N34" s="46"/>
      <c r="O34" s="48"/>
      <c r="P34" s="47"/>
      <c r="Q34" s="58"/>
      <c r="R34" s="49"/>
      <c r="S34" s="49"/>
      <c r="T34" s="49"/>
      <c r="U34" s="49"/>
      <c r="V34" s="49"/>
      <c r="W34" s="53"/>
    </row>
    <row r="35" spans="1:23" ht="30" customHeight="1">
      <c r="A35" s="82">
        <v>2300</v>
      </c>
      <c r="B35" s="83">
        <v>3</v>
      </c>
      <c r="C35" s="83">
        <v>0</v>
      </c>
      <c r="D35" s="83">
        <v>0</v>
      </c>
      <c r="E35" s="27" t="s">
        <v>574</v>
      </c>
      <c r="F35" s="44">
        <f>G35+H35</f>
        <v>950</v>
      </c>
      <c r="G35" s="54">
        <v>950</v>
      </c>
      <c r="H35" s="59"/>
      <c r="I35" s="54">
        <f>J35+K35</f>
        <v>11000</v>
      </c>
      <c r="J35" s="54">
        <f>J37+J38</f>
        <v>11000</v>
      </c>
      <c r="K35" s="59"/>
      <c r="L35" s="45">
        <f>M35+N35</f>
        <v>11000</v>
      </c>
      <c r="M35" s="46">
        <f>M37+M38</f>
        <v>11000</v>
      </c>
      <c r="N35" s="46"/>
      <c r="O35" s="47">
        <f>P35+Q35</f>
        <v>0</v>
      </c>
      <c r="P35" s="47">
        <f>M35-J35</f>
        <v>0</v>
      </c>
      <c r="Q35" s="58"/>
      <c r="R35" s="49">
        <f>S35+T35</f>
        <v>16000</v>
      </c>
      <c r="S35" s="48">
        <f>S37+S38</f>
        <v>16000</v>
      </c>
      <c r="T35" s="49"/>
      <c r="U35" s="49">
        <f>V35+W35</f>
        <v>16000</v>
      </c>
      <c r="V35" s="49">
        <f>V37+V38</f>
        <v>16000</v>
      </c>
      <c r="W35" s="53"/>
    </row>
    <row r="36" spans="1:23" ht="30" customHeight="1">
      <c r="A36" s="82"/>
      <c r="B36" s="83"/>
      <c r="C36" s="83"/>
      <c r="D36" s="83"/>
      <c r="E36" s="12" t="s">
        <v>575</v>
      </c>
      <c r="F36" s="44"/>
      <c r="G36" s="59"/>
      <c r="H36" s="59"/>
      <c r="I36" s="59"/>
      <c r="J36" s="59"/>
      <c r="K36" s="59"/>
      <c r="L36" s="45"/>
      <c r="M36" s="46"/>
      <c r="N36" s="46"/>
      <c r="O36" s="47"/>
      <c r="P36" s="47"/>
      <c r="Q36" s="58"/>
      <c r="R36" s="49"/>
      <c r="S36" s="49"/>
      <c r="T36" s="49"/>
      <c r="U36" s="49"/>
      <c r="V36" s="49"/>
      <c r="W36" s="53"/>
    </row>
    <row r="37" spans="1:23" ht="30" customHeight="1">
      <c r="A37" s="82">
        <v>2320</v>
      </c>
      <c r="B37" s="83">
        <v>3</v>
      </c>
      <c r="C37" s="83">
        <v>2</v>
      </c>
      <c r="D37" s="83">
        <v>0</v>
      </c>
      <c r="E37" s="12" t="s">
        <v>576</v>
      </c>
      <c r="F37" s="44"/>
      <c r="G37" s="59"/>
      <c r="H37" s="59"/>
      <c r="I37" s="59">
        <f>J37+K37</f>
        <v>10000</v>
      </c>
      <c r="J37" s="54">
        <v>10000</v>
      </c>
      <c r="K37" s="59"/>
      <c r="L37" s="45">
        <f>M37+N37</f>
        <v>10000</v>
      </c>
      <c r="M37" s="46">
        <v>10000</v>
      </c>
      <c r="N37" s="46"/>
      <c r="O37" s="47">
        <f>P37+Q37</f>
        <v>0</v>
      </c>
      <c r="P37" s="47">
        <f>M37-J37</f>
        <v>0</v>
      </c>
      <c r="Q37" s="58"/>
      <c r="R37" s="49">
        <f>S37+T37</f>
        <v>15000</v>
      </c>
      <c r="S37" s="49">
        <v>15000</v>
      </c>
      <c r="T37" s="49"/>
      <c r="U37" s="49">
        <f>V37+W37</f>
        <v>15000</v>
      </c>
      <c r="V37" s="49">
        <v>15000</v>
      </c>
      <c r="W37" s="53"/>
    </row>
    <row r="38" spans="1:23" ht="30" customHeight="1">
      <c r="A38" s="82">
        <v>2330</v>
      </c>
      <c r="B38" s="83">
        <v>3</v>
      </c>
      <c r="C38" s="83">
        <v>3</v>
      </c>
      <c r="D38" s="83">
        <v>0</v>
      </c>
      <c r="E38" s="12" t="s">
        <v>577</v>
      </c>
      <c r="F38" s="44">
        <f>G38+H38</f>
        <v>950</v>
      </c>
      <c r="G38" s="59">
        <f>G40</f>
        <v>950</v>
      </c>
      <c r="H38" s="59"/>
      <c r="I38" s="59">
        <f>J38+K38</f>
        <v>1000</v>
      </c>
      <c r="J38" s="54">
        <f>J40</f>
        <v>1000</v>
      </c>
      <c r="K38" s="59"/>
      <c r="L38" s="45">
        <f>M38+N38</f>
        <v>1000</v>
      </c>
      <c r="M38" s="46">
        <v>1000</v>
      </c>
      <c r="N38" s="46"/>
      <c r="O38" s="47"/>
      <c r="P38" s="47"/>
      <c r="Q38" s="58"/>
      <c r="R38" s="49">
        <f>S38+T38</f>
        <v>1000</v>
      </c>
      <c r="S38" s="49">
        <v>1000</v>
      </c>
      <c r="T38" s="49"/>
      <c r="U38" s="49">
        <f>V38+W38</f>
        <v>1000</v>
      </c>
      <c r="V38" s="49">
        <v>1000</v>
      </c>
      <c r="W38" s="53"/>
    </row>
    <row r="39" spans="1:23" ht="30" customHeight="1">
      <c r="A39" s="82"/>
      <c r="B39" s="83"/>
      <c r="C39" s="83"/>
      <c r="D39" s="83"/>
      <c r="E39" s="12" t="s">
        <v>578</v>
      </c>
      <c r="F39" s="44"/>
      <c r="G39" s="59"/>
      <c r="H39" s="59"/>
      <c r="I39" s="59"/>
      <c r="J39" s="59"/>
      <c r="K39" s="59"/>
      <c r="L39" s="45"/>
      <c r="M39" s="46"/>
      <c r="N39" s="46"/>
      <c r="O39" s="47"/>
      <c r="P39" s="47"/>
      <c r="Q39" s="58"/>
      <c r="R39" s="49"/>
      <c r="S39" s="46"/>
      <c r="T39" s="46"/>
      <c r="U39" s="49"/>
      <c r="V39" s="46"/>
      <c r="W39" s="55"/>
    </row>
    <row r="40" spans="1:23" ht="30" customHeight="1">
      <c r="A40" s="82">
        <v>2331</v>
      </c>
      <c r="B40" s="83">
        <v>3</v>
      </c>
      <c r="C40" s="83">
        <v>3</v>
      </c>
      <c r="D40" s="83">
        <v>1</v>
      </c>
      <c r="E40" s="12" t="s">
        <v>579</v>
      </c>
      <c r="F40" s="44">
        <f>G40+H40</f>
        <v>950</v>
      </c>
      <c r="G40" s="59">
        <v>950</v>
      </c>
      <c r="H40" s="59"/>
      <c r="I40" s="59">
        <f>J40+K40</f>
        <v>1000</v>
      </c>
      <c r="J40" s="59">
        <v>1000</v>
      </c>
      <c r="K40" s="59"/>
      <c r="L40" s="45">
        <f>M40+N40</f>
        <v>1000</v>
      </c>
      <c r="M40" s="46">
        <v>1000</v>
      </c>
      <c r="N40" s="46"/>
      <c r="O40" s="47"/>
      <c r="P40" s="47"/>
      <c r="Q40" s="58"/>
      <c r="R40" s="49">
        <f>S40+T40</f>
        <v>1000</v>
      </c>
      <c r="S40" s="46">
        <v>1000</v>
      </c>
      <c r="T40" s="46"/>
      <c r="U40" s="49">
        <f>V40+W40</f>
        <v>1000</v>
      </c>
      <c r="V40" s="46">
        <v>1000</v>
      </c>
      <c r="W40" s="55"/>
    </row>
    <row r="41" spans="1:23" ht="24" customHeight="1">
      <c r="A41" s="82" t="s">
        <v>228</v>
      </c>
      <c r="B41" s="83" t="s">
        <v>229</v>
      </c>
      <c r="C41" s="83" t="s">
        <v>195</v>
      </c>
      <c r="D41" s="83" t="s">
        <v>195</v>
      </c>
      <c r="E41" s="26" t="s">
        <v>230</v>
      </c>
      <c r="F41" s="44">
        <f>G41+H41</f>
        <v>-246055.4407000001</v>
      </c>
      <c r="G41" s="52">
        <f>G46+G54</f>
        <v>2131.276</v>
      </c>
      <c r="H41" s="52">
        <f>H46+H54+H61+H50</f>
        <v>-248186.7167000001</v>
      </c>
      <c r="I41" s="52">
        <f>J41+K41</f>
        <v>-885525</v>
      </c>
      <c r="J41" s="52">
        <f>J46</f>
        <v>2000</v>
      </c>
      <c r="K41" s="52">
        <f>K46+K54+K61</f>
        <v>-887525</v>
      </c>
      <c r="L41" s="45">
        <f>M41+N41</f>
        <v>-939400</v>
      </c>
      <c r="M41" s="45">
        <f>M46</f>
        <v>2000</v>
      </c>
      <c r="N41" s="45">
        <f>N46+N54+N61</f>
        <v>-941400</v>
      </c>
      <c r="O41" s="47">
        <f>P41+Q41</f>
        <v>-53875</v>
      </c>
      <c r="P41" s="47">
        <f>M41-J41</f>
        <v>0</v>
      </c>
      <c r="Q41" s="58">
        <f>N41-K41</f>
        <v>-53875</v>
      </c>
      <c r="R41" s="49">
        <f>S41+T41</f>
        <v>-259000</v>
      </c>
      <c r="S41" s="45">
        <f>S46</f>
        <v>4000</v>
      </c>
      <c r="T41" s="46">
        <f>T46+T54+T61</f>
        <v>-263000</v>
      </c>
      <c r="U41" s="49">
        <f>V41+W41</f>
        <v>-42000</v>
      </c>
      <c r="V41" s="45">
        <f>V46</f>
        <v>4000</v>
      </c>
      <c r="W41" s="56">
        <f>W46+W54+W61</f>
        <v>-46000</v>
      </c>
    </row>
    <row r="42" spans="1:23" ht="12.75" customHeight="1">
      <c r="A42" s="82"/>
      <c r="B42" s="83"/>
      <c r="C42" s="83"/>
      <c r="D42" s="83"/>
      <c r="E42" s="12" t="s">
        <v>5</v>
      </c>
      <c r="F42" s="44"/>
      <c r="G42" s="59"/>
      <c r="H42" s="59"/>
      <c r="I42" s="59"/>
      <c r="J42" s="59"/>
      <c r="K42" s="59"/>
      <c r="L42" s="45"/>
      <c r="M42" s="46"/>
      <c r="N42" s="46"/>
      <c r="O42" s="47"/>
      <c r="P42" s="47"/>
      <c r="Q42" s="58"/>
      <c r="R42" s="49"/>
      <c r="S42" s="46"/>
      <c r="T42" s="46"/>
      <c r="U42" s="49"/>
      <c r="V42" s="46"/>
      <c r="W42" s="55"/>
    </row>
    <row r="43" spans="1:23" ht="33.75" customHeight="1">
      <c r="A43" s="82" t="s">
        <v>231</v>
      </c>
      <c r="B43" s="83" t="s">
        <v>229</v>
      </c>
      <c r="C43" s="83" t="s">
        <v>198</v>
      </c>
      <c r="D43" s="83" t="s">
        <v>195</v>
      </c>
      <c r="E43" s="26" t="s">
        <v>232</v>
      </c>
      <c r="F43" s="44"/>
      <c r="G43" s="52"/>
      <c r="H43" s="52"/>
      <c r="I43" s="52"/>
      <c r="J43" s="52"/>
      <c r="K43" s="52"/>
      <c r="L43" s="45"/>
      <c r="M43" s="46"/>
      <c r="N43" s="46"/>
      <c r="O43" s="47"/>
      <c r="P43" s="47"/>
      <c r="Q43" s="58"/>
      <c r="R43" s="49"/>
      <c r="S43" s="46"/>
      <c r="T43" s="46"/>
      <c r="U43" s="49"/>
      <c r="V43" s="46"/>
      <c r="W43" s="55"/>
    </row>
    <row r="44" spans="1:23" ht="12.75" customHeight="1">
      <c r="A44" s="82"/>
      <c r="B44" s="83"/>
      <c r="C44" s="83"/>
      <c r="D44" s="83"/>
      <c r="E44" s="12" t="s">
        <v>200</v>
      </c>
      <c r="F44" s="44"/>
      <c r="G44" s="59"/>
      <c r="H44" s="59"/>
      <c r="I44" s="59"/>
      <c r="J44" s="59"/>
      <c r="K44" s="59"/>
      <c r="L44" s="45"/>
      <c r="M44" s="46"/>
      <c r="N44" s="46"/>
      <c r="O44" s="47"/>
      <c r="P44" s="47"/>
      <c r="Q44" s="58"/>
      <c r="R44" s="49"/>
      <c r="S44" s="46"/>
      <c r="T44" s="46"/>
      <c r="U44" s="49"/>
      <c r="V44" s="46"/>
      <c r="W44" s="55"/>
    </row>
    <row r="45" spans="1:23" ht="27.75" customHeight="1">
      <c r="A45" s="82" t="s">
        <v>233</v>
      </c>
      <c r="B45" s="83" t="s">
        <v>229</v>
      </c>
      <c r="C45" s="83" t="s">
        <v>198</v>
      </c>
      <c r="D45" s="83" t="s">
        <v>198</v>
      </c>
      <c r="E45" s="12" t="s">
        <v>234</v>
      </c>
      <c r="F45" s="44"/>
      <c r="G45" s="59"/>
      <c r="H45" s="59"/>
      <c r="I45" s="59"/>
      <c r="J45" s="59"/>
      <c r="K45" s="59"/>
      <c r="L45" s="45"/>
      <c r="M45" s="46"/>
      <c r="N45" s="46"/>
      <c r="O45" s="47"/>
      <c r="P45" s="47"/>
      <c r="Q45" s="58"/>
      <c r="R45" s="49"/>
      <c r="S45" s="46"/>
      <c r="T45" s="46"/>
      <c r="U45" s="49"/>
      <c r="V45" s="46"/>
      <c r="W45" s="55"/>
    </row>
    <row r="46" spans="1:23" ht="30" customHeight="1">
      <c r="A46" s="82" t="s">
        <v>235</v>
      </c>
      <c r="B46" s="83" t="s">
        <v>229</v>
      </c>
      <c r="C46" s="83" t="s">
        <v>222</v>
      </c>
      <c r="D46" s="83" t="s">
        <v>195</v>
      </c>
      <c r="E46" s="26" t="s">
        <v>236</v>
      </c>
      <c r="F46" s="44">
        <f>G46+H46</f>
        <v>82905.7908</v>
      </c>
      <c r="G46" s="52">
        <v>2131.276</v>
      </c>
      <c r="H46" s="52">
        <v>80774.5148</v>
      </c>
      <c r="I46" s="52">
        <f>I48+I49</f>
        <v>91000</v>
      </c>
      <c r="J46" s="52">
        <f>J48</f>
        <v>2000</v>
      </c>
      <c r="K46" s="52">
        <f>K49</f>
        <v>91000</v>
      </c>
      <c r="L46" s="45">
        <f>M46+N46</f>
        <v>432000</v>
      </c>
      <c r="M46" s="45">
        <f>M48</f>
        <v>2000</v>
      </c>
      <c r="N46" s="46">
        <f>N49</f>
        <v>430000</v>
      </c>
      <c r="O46" s="47">
        <f>P46+Q46</f>
        <v>339000</v>
      </c>
      <c r="P46" s="47">
        <f>M46-J46</f>
        <v>0</v>
      </c>
      <c r="Q46" s="58">
        <f>N46-K46</f>
        <v>339000</v>
      </c>
      <c r="R46" s="49">
        <f>S46+T46</f>
        <v>29000</v>
      </c>
      <c r="S46" s="45">
        <f>S48</f>
        <v>4000</v>
      </c>
      <c r="T46" s="45">
        <f>T49</f>
        <v>25000</v>
      </c>
      <c r="U46" s="49">
        <f>V46+W46</f>
        <v>29000</v>
      </c>
      <c r="V46" s="45">
        <f>V48</f>
        <v>4000</v>
      </c>
      <c r="W46" s="56">
        <f>W49</f>
        <v>25000</v>
      </c>
    </row>
    <row r="47" spans="1:23" ht="12.75" customHeight="1">
      <c r="A47" s="82"/>
      <c r="B47" s="83"/>
      <c r="C47" s="83"/>
      <c r="D47" s="83"/>
      <c r="E47" s="12" t="s">
        <v>200</v>
      </c>
      <c r="F47" s="44"/>
      <c r="G47" s="59"/>
      <c r="H47" s="59"/>
      <c r="I47" s="59"/>
      <c r="J47" s="59"/>
      <c r="K47" s="59"/>
      <c r="L47" s="45"/>
      <c r="M47" s="46"/>
      <c r="N47" s="46"/>
      <c r="O47" s="47"/>
      <c r="P47" s="47"/>
      <c r="Q47" s="58"/>
      <c r="R47" s="49"/>
      <c r="S47" s="46"/>
      <c r="T47" s="45"/>
      <c r="U47" s="48"/>
      <c r="V47" s="45"/>
      <c r="W47" s="56"/>
    </row>
    <row r="48" spans="1:23" ht="12.75" customHeight="1">
      <c r="A48" s="82">
        <v>2421</v>
      </c>
      <c r="B48" s="83">
        <v>4</v>
      </c>
      <c r="C48" s="83">
        <v>2</v>
      </c>
      <c r="D48" s="83">
        <v>1</v>
      </c>
      <c r="E48" s="12" t="s">
        <v>568</v>
      </c>
      <c r="F48" s="44">
        <f>G48+H48</f>
        <v>2131.28</v>
      </c>
      <c r="G48" s="59">
        <v>2131.28</v>
      </c>
      <c r="H48" s="59"/>
      <c r="I48" s="59">
        <v>0</v>
      </c>
      <c r="J48" s="59">
        <v>2000</v>
      </c>
      <c r="K48" s="59"/>
      <c r="L48" s="45">
        <f>M48+N48</f>
        <v>2000</v>
      </c>
      <c r="M48" s="46">
        <v>2000</v>
      </c>
      <c r="N48" s="46"/>
      <c r="O48" s="47">
        <f>P48+Q48</f>
        <v>0</v>
      </c>
      <c r="P48" s="47">
        <f>M48-J48</f>
        <v>0</v>
      </c>
      <c r="Q48" s="58"/>
      <c r="R48" s="49">
        <f>S48+T48</f>
        <v>4000</v>
      </c>
      <c r="S48" s="46">
        <v>4000</v>
      </c>
      <c r="T48" s="45"/>
      <c r="U48" s="48">
        <f>V48+W48</f>
        <v>4000</v>
      </c>
      <c r="V48" s="45">
        <v>4000</v>
      </c>
      <c r="W48" s="56"/>
    </row>
    <row r="49" spans="1:23" ht="12.75" customHeight="1">
      <c r="A49" s="82" t="s">
        <v>237</v>
      </c>
      <c r="B49" s="83" t="s">
        <v>229</v>
      </c>
      <c r="C49" s="83" t="s">
        <v>222</v>
      </c>
      <c r="D49" s="83" t="s">
        <v>238</v>
      </c>
      <c r="E49" s="12" t="s">
        <v>239</v>
      </c>
      <c r="F49" s="44">
        <f>G49+H49</f>
        <v>80774.51</v>
      </c>
      <c r="G49" s="59"/>
      <c r="H49" s="59">
        <v>80774.51</v>
      </c>
      <c r="I49" s="59">
        <f>J49+K49</f>
        <v>91000</v>
      </c>
      <c r="J49" s="59"/>
      <c r="K49" s="59">
        <v>91000</v>
      </c>
      <c r="L49" s="45"/>
      <c r="M49" s="46"/>
      <c r="N49" s="46">
        <v>430000</v>
      </c>
      <c r="O49" s="47"/>
      <c r="P49" s="47"/>
      <c r="Q49" s="58">
        <f>N49-K49</f>
        <v>339000</v>
      </c>
      <c r="R49" s="49"/>
      <c r="S49" s="46"/>
      <c r="T49" s="45">
        <v>25000</v>
      </c>
      <c r="U49" s="48"/>
      <c r="V49" s="45"/>
      <c r="W49" s="56">
        <v>25000</v>
      </c>
    </row>
    <row r="50" spans="1:23" ht="23.25" customHeight="1">
      <c r="A50" s="82" t="s">
        <v>240</v>
      </c>
      <c r="B50" s="83">
        <v>4</v>
      </c>
      <c r="C50" s="83" t="s">
        <v>204</v>
      </c>
      <c r="D50" s="83" t="s">
        <v>195</v>
      </c>
      <c r="E50" s="26" t="s">
        <v>241</v>
      </c>
      <c r="F50" s="44"/>
      <c r="G50" s="52"/>
      <c r="H50" s="52">
        <f>H52</f>
        <v>2820.772</v>
      </c>
      <c r="I50" s="52"/>
      <c r="J50" s="52"/>
      <c r="K50" s="52"/>
      <c r="L50" s="45"/>
      <c r="M50" s="46"/>
      <c r="N50" s="46"/>
      <c r="O50" s="48"/>
      <c r="P50" s="47"/>
      <c r="Q50" s="58"/>
      <c r="R50" s="49"/>
      <c r="S50" s="46"/>
      <c r="T50" s="46"/>
      <c r="U50" s="49"/>
      <c r="V50" s="46"/>
      <c r="W50" s="55"/>
    </row>
    <row r="51" spans="1:23" ht="12.75" customHeight="1">
      <c r="A51" s="82"/>
      <c r="B51" s="83"/>
      <c r="C51" s="83"/>
      <c r="D51" s="83"/>
      <c r="E51" s="12" t="s">
        <v>200</v>
      </c>
      <c r="F51" s="44"/>
      <c r="G51" s="59"/>
      <c r="H51" s="59"/>
      <c r="I51" s="59"/>
      <c r="J51" s="59"/>
      <c r="K51" s="59"/>
      <c r="L51" s="45"/>
      <c r="M51" s="46"/>
      <c r="N51" s="46"/>
      <c r="O51" s="48"/>
      <c r="P51" s="47"/>
      <c r="Q51" s="58"/>
      <c r="R51" s="49"/>
      <c r="S51" s="46"/>
      <c r="T51" s="46"/>
      <c r="U51" s="49"/>
      <c r="V51" s="46"/>
      <c r="W51" s="55"/>
    </row>
    <row r="52" spans="1:23" ht="12.75" customHeight="1">
      <c r="A52" s="82">
        <v>2431</v>
      </c>
      <c r="B52" s="83">
        <v>4</v>
      </c>
      <c r="C52" s="83">
        <v>2</v>
      </c>
      <c r="D52" s="83">
        <v>2</v>
      </c>
      <c r="E52" s="12" t="s">
        <v>664</v>
      </c>
      <c r="F52" s="44"/>
      <c r="G52" s="59"/>
      <c r="H52" s="59">
        <v>2820.772</v>
      </c>
      <c r="I52" s="59"/>
      <c r="J52" s="59"/>
      <c r="K52" s="59"/>
      <c r="L52" s="45"/>
      <c r="M52" s="46"/>
      <c r="N52" s="46"/>
      <c r="O52" s="48"/>
      <c r="P52" s="47"/>
      <c r="Q52" s="58"/>
      <c r="R52" s="49"/>
      <c r="S52" s="46"/>
      <c r="T52" s="46"/>
      <c r="U52" s="49"/>
      <c r="V52" s="46"/>
      <c r="W52" s="55"/>
    </row>
    <row r="53" spans="1:23" ht="12.75" customHeight="1">
      <c r="A53" s="82" t="s">
        <v>242</v>
      </c>
      <c r="B53" s="83" t="s">
        <v>229</v>
      </c>
      <c r="C53" s="83" t="s">
        <v>204</v>
      </c>
      <c r="D53" s="83" t="s">
        <v>211</v>
      </c>
      <c r="E53" s="12" t="s">
        <v>243</v>
      </c>
      <c r="F53" s="44"/>
      <c r="G53" s="59"/>
      <c r="H53" s="59"/>
      <c r="I53" s="59"/>
      <c r="J53" s="59"/>
      <c r="K53" s="59"/>
      <c r="L53" s="45"/>
      <c r="M53" s="46"/>
      <c r="N53" s="46"/>
      <c r="O53" s="48"/>
      <c r="P53" s="47"/>
      <c r="Q53" s="58"/>
      <c r="R53" s="49"/>
      <c r="S53" s="46"/>
      <c r="T53" s="46"/>
      <c r="U53" s="49"/>
      <c r="V53" s="46"/>
      <c r="W53" s="55"/>
    </row>
    <row r="54" spans="1:23" ht="24" customHeight="1">
      <c r="A54" s="82" t="s">
        <v>244</v>
      </c>
      <c r="B54" s="83" t="s">
        <v>229</v>
      </c>
      <c r="C54" s="83" t="s">
        <v>211</v>
      </c>
      <c r="D54" s="83" t="s">
        <v>195</v>
      </c>
      <c r="E54" s="26" t="s">
        <v>245</v>
      </c>
      <c r="F54" s="44">
        <f>G54+H54</f>
        <v>1023451.5795000001</v>
      </c>
      <c r="G54" s="52"/>
      <c r="H54" s="52">
        <f>H56+H57</f>
        <v>1023451.5795000001</v>
      </c>
      <c r="I54" s="52">
        <f>J54+K54</f>
        <v>1342000</v>
      </c>
      <c r="J54" s="52"/>
      <c r="K54" s="52">
        <f>K56+K57</f>
        <v>1342000</v>
      </c>
      <c r="L54" s="45"/>
      <c r="M54" s="46"/>
      <c r="N54" s="46">
        <f>N56+N57</f>
        <v>1545000</v>
      </c>
      <c r="O54" s="48"/>
      <c r="P54" s="47"/>
      <c r="Q54" s="58">
        <f>N54-K54</f>
        <v>203000</v>
      </c>
      <c r="R54" s="49"/>
      <c r="S54" s="46"/>
      <c r="T54" s="57">
        <f>T56+T57</f>
        <v>1107000</v>
      </c>
      <c r="U54" s="49"/>
      <c r="V54" s="46"/>
      <c r="W54" s="55">
        <f>W56+W57</f>
        <v>809000</v>
      </c>
    </row>
    <row r="55" spans="1:23" ht="12.75" customHeight="1">
      <c r="A55" s="82"/>
      <c r="B55" s="83"/>
      <c r="C55" s="83"/>
      <c r="D55" s="83"/>
      <c r="E55" s="12" t="s">
        <v>200</v>
      </c>
      <c r="F55" s="44"/>
      <c r="G55" s="59"/>
      <c r="H55" s="59"/>
      <c r="I55" s="59"/>
      <c r="J55" s="59"/>
      <c r="K55" s="59"/>
      <c r="L55" s="45"/>
      <c r="M55" s="46"/>
      <c r="N55" s="46"/>
      <c r="O55" s="48"/>
      <c r="P55" s="47"/>
      <c r="Q55" s="58"/>
      <c r="R55" s="49"/>
      <c r="S55" s="46"/>
      <c r="T55" s="46"/>
      <c r="U55" s="49"/>
      <c r="V55" s="46"/>
      <c r="W55" s="55"/>
    </row>
    <row r="56" spans="1:23" ht="12.75" customHeight="1">
      <c r="A56" s="82" t="s">
        <v>246</v>
      </c>
      <c r="B56" s="83" t="s">
        <v>229</v>
      </c>
      <c r="C56" s="83" t="s">
        <v>211</v>
      </c>
      <c r="D56" s="83" t="s">
        <v>198</v>
      </c>
      <c r="E56" s="12" t="s">
        <v>247</v>
      </c>
      <c r="F56" s="44">
        <f>G56+H56</f>
        <v>975584.6495</v>
      </c>
      <c r="G56" s="59"/>
      <c r="H56" s="59">
        <v>975584.6495</v>
      </c>
      <c r="I56" s="59">
        <f>J56+K56</f>
        <v>993500</v>
      </c>
      <c r="J56" s="59"/>
      <c r="K56" s="59">
        <v>993500</v>
      </c>
      <c r="L56" s="45"/>
      <c r="M56" s="46"/>
      <c r="N56" s="46">
        <v>1330000</v>
      </c>
      <c r="O56" s="48"/>
      <c r="P56" s="47"/>
      <c r="Q56" s="58">
        <f aca="true" t="shared" si="0" ref="Q56:Q61">N56-K56</f>
        <v>336500</v>
      </c>
      <c r="R56" s="49"/>
      <c r="S56" s="46"/>
      <c r="T56" s="46">
        <v>727000</v>
      </c>
      <c r="U56" s="49"/>
      <c r="V56" s="46"/>
      <c r="W56" s="55">
        <v>627000</v>
      </c>
    </row>
    <row r="57" spans="1:23" ht="12.75" customHeight="1">
      <c r="A57" s="82" t="s">
        <v>248</v>
      </c>
      <c r="B57" s="83" t="s">
        <v>229</v>
      </c>
      <c r="C57" s="83" t="s">
        <v>211</v>
      </c>
      <c r="D57" s="83" t="s">
        <v>211</v>
      </c>
      <c r="E57" s="12" t="s">
        <v>249</v>
      </c>
      <c r="F57" s="44">
        <f>G57+H57</f>
        <v>47866.93</v>
      </c>
      <c r="G57" s="59"/>
      <c r="H57" s="59">
        <v>47866.93</v>
      </c>
      <c r="I57" s="59">
        <f>J57+K57</f>
        <v>348500</v>
      </c>
      <c r="J57" s="59"/>
      <c r="K57" s="59">
        <v>348500</v>
      </c>
      <c r="L57" s="45"/>
      <c r="M57" s="46"/>
      <c r="N57" s="46">
        <v>215000</v>
      </c>
      <c r="O57" s="48"/>
      <c r="P57" s="47"/>
      <c r="Q57" s="58">
        <f t="shared" si="0"/>
        <v>-133500</v>
      </c>
      <c r="R57" s="49"/>
      <c r="S57" s="46"/>
      <c r="T57" s="46">
        <v>380000</v>
      </c>
      <c r="U57" s="49"/>
      <c r="V57" s="46"/>
      <c r="W57" s="55">
        <v>182000</v>
      </c>
    </row>
    <row r="58" spans="1:23" ht="26.25" customHeight="1">
      <c r="A58" s="82" t="s">
        <v>250</v>
      </c>
      <c r="B58" s="83" t="s">
        <v>229</v>
      </c>
      <c r="C58" s="83" t="s">
        <v>251</v>
      </c>
      <c r="D58" s="83" t="s">
        <v>195</v>
      </c>
      <c r="E58" s="26" t="s">
        <v>252</v>
      </c>
      <c r="F58" s="44"/>
      <c r="G58" s="52"/>
      <c r="H58" s="52"/>
      <c r="I58" s="52"/>
      <c r="J58" s="52"/>
      <c r="K58" s="52"/>
      <c r="L58" s="45"/>
      <c r="M58" s="46"/>
      <c r="N58" s="46"/>
      <c r="O58" s="48"/>
      <c r="P58" s="47"/>
      <c r="Q58" s="58"/>
      <c r="R58" s="49"/>
      <c r="S58" s="46"/>
      <c r="T58" s="46"/>
      <c r="U58" s="49"/>
      <c r="V58" s="46"/>
      <c r="W58" s="55"/>
    </row>
    <row r="59" spans="1:23" ht="12.75" customHeight="1">
      <c r="A59" s="82"/>
      <c r="B59" s="83"/>
      <c r="C59" s="83"/>
      <c r="D59" s="83"/>
      <c r="E59" s="12" t="s">
        <v>200</v>
      </c>
      <c r="F59" s="44"/>
      <c r="G59" s="59"/>
      <c r="H59" s="59"/>
      <c r="I59" s="59"/>
      <c r="J59" s="59"/>
      <c r="K59" s="59"/>
      <c r="L59" s="45"/>
      <c r="M59" s="46"/>
      <c r="N59" s="46"/>
      <c r="O59" s="48"/>
      <c r="P59" s="47"/>
      <c r="Q59" s="58"/>
      <c r="R59" s="49"/>
      <c r="S59" s="46"/>
      <c r="T59" s="46"/>
      <c r="U59" s="49"/>
      <c r="V59" s="46"/>
      <c r="W59" s="55"/>
    </row>
    <row r="60" spans="1:23" ht="12.75" customHeight="1">
      <c r="A60" s="82" t="s">
        <v>253</v>
      </c>
      <c r="B60" s="83" t="s">
        <v>229</v>
      </c>
      <c r="C60" s="83" t="s">
        <v>251</v>
      </c>
      <c r="D60" s="83" t="s">
        <v>204</v>
      </c>
      <c r="E60" s="12" t="s">
        <v>254</v>
      </c>
      <c r="F60" s="44"/>
      <c r="G60" s="59"/>
      <c r="H60" s="59"/>
      <c r="I60" s="59"/>
      <c r="J60" s="59"/>
      <c r="K60" s="59"/>
      <c r="L60" s="45"/>
      <c r="M60" s="46"/>
      <c r="N60" s="46"/>
      <c r="O60" s="48"/>
      <c r="P60" s="47"/>
      <c r="Q60" s="58"/>
      <c r="R60" s="49"/>
      <c r="S60" s="46"/>
      <c r="T60" s="46"/>
      <c r="U60" s="49"/>
      <c r="V60" s="46"/>
      <c r="W60" s="55"/>
    </row>
    <row r="61" spans="1:23" ht="30.75" customHeight="1">
      <c r="A61" s="82" t="s">
        <v>255</v>
      </c>
      <c r="B61" s="83" t="s">
        <v>229</v>
      </c>
      <c r="C61" s="83" t="s">
        <v>256</v>
      </c>
      <c r="D61" s="83" t="s">
        <v>195</v>
      </c>
      <c r="E61" s="26" t="s">
        <v>257</v>
      </c>
      <c r="F61" s="44">
        <f>G61+H61</f>
        <v>-1355233.583</v>
      </c>
      <c r="G61" s="52"/>
      <c r="H61" s="52">
        <f>H63</f>
        <v>-1355233.583</v>
      </c>
      <c r="I61" s="52">
        <f>J61+K61</f>
        <v>-2320525</v>
      </c>
      <c r="J61" s="52"/>
      <c r="K61" s="52">
        <f>K63</f>
        <v>-2320525</v>
      </c>
      <c r="L61" s="45"/>
      <c r="M61" s="46"/>
      <c r="N61" s="46">
        <f>N63</f>
        <v>-2916400</v>
      </c>
      <c r="O61" s="48"/>
      <c r="P61" s="47"/>
      <c r="Q61" s="58">
        <f t="shared" si="0"/>
        <v>-595875</v>
      </c>
      <c r="R61" s="49"/>
      <c r="S61" s="46"/>
      <c r="T61" s="46">
        <f>T63</f>
        <v>-1395000</v>
      </c>
      <c r="U61" s="49"/>
      <c r="V61" s="46"/>
      <c r="W61" s="55">
        <f>W63</f>
        <v>-880000</v>
      </c>
    </row>
    <row r="62" spans="1:23" ht="12.75" customHeight="1">
      <c r="A62" s="82"/>
      <c r="B62" s="83"/>
      <c r="C62" s="83"/>
      <c r="D62" s="83"/>
      <c r="E62" s="12" t="s">
        <v>200</v>
      </c>
      <c r="F62" s="44"/>
      <c r="G62" s="59"/>
      <c r="H62" s="59"/>
      <c r="I62" s="59"/>
      <c r="J62" s="59"/>
      <c r="K62" s="59"/>
      <c r="L62" s="45"/>
      <c r="M62" s="46"/>
      <c r="N62" s="46"/>
      <c r="O62" s="48"/>
      <c r="P62" s="47"/>
      <c r="Q62" s="58"/>
      <c r="R62" s="49"/>
      <c r="S62" s="46"/>
      <c r="T62" s="46"/>
      <c r="U62" s="49"/>
      <c r="V62" s="46"/>
      <c r="W62" s="55"/>
    </row>
    <row r="63" spans="1:23" ht="21.75" customHeight="1">
      <c r="A63" s="82" t="s">
        <v>258</v>
      </c>
      <c r="B63" s="83" t="s">
        <v>229</v>
      </c>
      <c r="C63" s="83" t="s">
        <v>256</v>
      </c>
      <c r="D63" s="83" t="s">
        <v>198</v>
      </c>
      <c r="E63" s="12" t="s">
        <v>257</v>
      </c>
      <c r="F63" s="44">
        <f>G63+H63</f>
        <v>-1355233.583</v>
      </c>
      <c r="G63" s="59"/>
      <c r="H63" s="59">
        <v>-1355233.583</v>
      </c>
      <c r="I63" s="59">
        <f>J63+K63</f>
        <v>-2320525</v>
      </c>
      <c r="J63" s="59"/>
      <c r="K63" s="59">
        <v>-2320525</v>
      </c>
      <c r="L63" s="45"/>
      <c r="M63" s="46"/>
      <c r="N63" s="46">
        <v>-2916400</v>
      </c>
      <c r="O63" s="48"/>
      <c r="P63" s="47"/>
      <c r="Q63" s="58">
        <f>N63-K63</f>
        <v>-595875</v>
      </c>
      <c r="R63" s="49"/>
      <c r="S63" s="46"/>
      <c r="T63" s="46">
        <v>-1395000</v>
      </c>
      <c r="U63" s="49"/>
      <c r="V63" s="46"/>
      <c r="W63" s="55">
        <v>-880000</v>
      </c>
    </row>
    <row r="64" spans="1:23" ht="32.25" customHeight="1">
      <c r="A64" s="82" t="s">
        <v>259</v>
      </c>
      <c r="B64" s="83" t="s">
        <v>260</v>
      </c>
      <c r="C64" s="83" t="s">
        <v>195</v>
      </c>
      <c r="D64" s="83" t="s">
        <v>195</v>
      </c>
      <c r="E64" s="26" t="s">
        <v>261</v>
      </c>
      <c r="F64" s="44">
        <f>G64+H64</f>
        <v>355953.181</v>
      </c>
      <c r="G64" s="52">
        <f>G66+G69</f>
        <v>182850</v>
      </c>
      <c r="H64" s="52">
        <f>H66+H69</f>
        <v>173103.181</v>
      </c>
      <c r="I64" s="52">
        <f>J64+K64</f>
        <v>297800</v>
      </c>
      <c r="J64" s="52">
        <f>J66</f>
        <v>163800</v>
      </c>
      <c r="K64" s="52">
        <f>K66+K69</f>
        <v>134000</v>
      </c>
      <c r="L64" s="45">
        <f>M64+N64</f>
        <v>331550</v>
      </c>
      <c r="M64" s="45">
        <f>M66</f>
        <v>173550</v>
      </c>
      <c r="N64" s="46">
        <f>N69+N66</f>
        <v>158000</v>
      </c>
      <c r="O64" s="47">
        <f>P64+Q64</f>
        <v>33750</v>
      </c>
      <c r="P64" s="47">
        <f>M64-J64</f>
        <v>9750</v>
      </c>
      <c r="Q64" s="58">
        <f>N64-K64</f>
        <v>24000</v>
      </c>
      <c r="R64" s="49">
        <f>S64+T64</f>
        <v>362000</v>
      </c>
      <c r="S64" s="45">
        <f>S66</f>
        <v>182000</v>
      </c>
      <c r="T64" s="45">
        <f>T69</f>
        <v>180000</v>
      </c>
      <c r="U64" s="49">
        <f>V64+W64</f>
        <v>207000</v>
      </c>
      <c r="V64" s="45">
        <f>V66</f>
        <v>182000</v>
      </c>
      <c r="W64" s="56">
        <f>W69</f>
        <v>25000</v>
      </c>
    </row>
    <row r="65" spans="1:23" ht="12.75" customHeight="1">
      <c r="A65" s="82"/>
      <c r="B65" s="83"/>
      <c r="C65" s="83"/>
      <c r="D65" s="83"/>
      <c r="E65" s="12" t="s">
        <v>5</v>
      </c>
      <c r="F65" s="44"/>
      <c r="G65" s="59"/>
      <c r="H65" s="59"/>
      <c r="I65" s="59"/>
      <c r="J65" s="59"/>
      <c r="K65" s="59"/>
      <c r="L65" s="45"/>
      <c r="M65" s="46"/>
      <c r="N65" s="46"/>
      <c r="O65" s="47"/>
      <c r="P65" s="47"/>
      <c r="Q65" s="58"/>
      <c r="R65" s="49"/>
      <c r="S65" s="46"/>
      <c r="T65" s="46"/>
      <c r="U65" s="49"/>
      <c r="V65" s="46"/>
      <c r="W65" s="55"/>
    </row>
    <row r="66" spans="1:255" s="86" customFormat="1" ht="27.75" customHeight="1">
      <c r="A66" s="82" t="s">
        <v>262</v>
      </c>
      <c r="B66" s="83" t="s">
        <v>260</v>
      </c>
      <c r="C66" s="83" t="s">
        <v>198</v>
      </c>
      <c r="D66" s="83" t="s">
        <v>195</v>
      </c>
      <c r="E66" s="27" t="s">
        <v>263</v>
      </c>
      <c r="F66" s="44">
        <f>G66+H66</f>
        <v>236513.6</v>
      </c>
      <c r="G66" s="54">
        <v>182850</v>
      </c>
      <c r="H66" s="54">
        <v>53663.6</v>
      </c>
      <c r="I66" s="54">
        <f>J66+K66</f>
        <v>165800</v>
      </c>
      <c r="J66" s="54">
        <f>J68</f>
        <v>163800</v>
      </c>
      <c r="K66" s="54">
        <f>K68</f>
        <v>2000</v>
      </c>
      <c r="L66" s="45">
        <f>M66+N66</f>
        <v>178550</v>
      </c>
      <c r="M66" s="46">
        <v>173550</v>
      </c>
      <c r="N66" s="46">
        <f>N68</f>
        <v>5000</v>
      </c>
      <c r="O66" s="47">
        <f>P66+Q66</f>
        <v>12750</v>
      </c>
      <c r="P66" s="47">
        <f>M66-J66</f>
        <v>9750</v>
      </c>
      <c r="Q66" s="58">
        <f>N66-K66</f>
        <v>3000</v>
      </c>
      <c r="R66" s="49">
        <f>S66+T66</f>
        <v>182000</v>
      </c>
      <c r="S66" s="45">
        <f>S68</f>
        <v>182000</v>
      </c>
      <c r="T66" s="46"/>
      <c r="U66" s="49">
        <f>V66+W66</f>
        <v>182000</v>
      </c>
      <c r="V66" s="45">
        <f>V68</f>
        <v>182000</v>
      </c>
      <c r="W66" s="55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</row>
    <row r="67" spans="1:23" ht="12.75" customHeight="1">
      <c r="A67" s="82"/>
      <c r="B67" s="83"/>
      <c r="C67" s="83"/>
      <c r="D67" s="83"/>
      <c r="E67" s="12" t="s">
        <v>200</v>
      </c>
      <c r="F67" s="44"/>
      <c r="G67" s="59"/>
      <c r="H67" s="59"/>
      <c r="I67" s="59"/>
      <c r="J67" s="59"/>
      <c r="K67" s="59"/>
      <c r="L67" s="45"/>
      <c r="M67" s="46"/>
      <c r="N67" s="46"/>
      <c r="O67" s="47"/>
      <c r="P67" s="47"/>
      <c r="Q67" s="58"/>
      <c r="R67" s="49"/>
      <c r="S67" s="46"/>
      <c r="T67" s="46"/>
      <c r="U67" s="49"/>
      <c r="V67" s="46"/>
      <c r="W67" s="55"/>
    </row>
    <row r="68" spans="1:23" ht="12.75" customHeight="1">
      <c r="A68" s="82" t="s">
        <v>264</v>
      </c>
      <c r="B68" s="83" t="s">
        <v>260</v>
      </c>
      <c r="C68" s="83" t="s">
        <v>198</v>
      </c>
      <c r="D68" s="83" t="s">
        <v>198</v>
      </c>
      <c r="E68" s="12" t="s">
        <v>263</v>
      </c>
      <c r="F68" s="44">
        <f>G68+H68</f>
        <v>236513.6</v>
      </c>
      <c r="G68" s="59">
        <v>182850</v>
      </c>
      <c r="H68" s="59">
        <v>53663.6</v>
      </c>
      <c r="I68" s="59">
        <f>J68+K68</f>
        <v>165800</v>
      </c>
      <c r="J68" s="59">
        <v>163800</v>
      </c>
      <c r="K68" s="59">
        <v>2000</v>
      </c>
      <c r="L68" s="45">
        <f>M68+N68</f>
        <v>178550</v>
      </c>
      <c r="M68" s="46">
        <v>173550</v>
      </c>
      <c r="N68" s="46">
        <v>5000</v>
      </c>
      <c r="O68" s="47">
        <f>P68+Q68</f>
        <v>12750</v>
      </c>
      <c r="P68" s="47">
        <f>M68-J68</f>
        <v>9750</v>
      </c>
      <c r="Q68" s="58">
        <f>N68-K68</f>
        <v>3000</v>
      </c>
      <c r="R68" s="49">
        <f>S68+T68</f>
        <v>182000</v>
      </c>
      <c r="S68" s="46">
        <v>182000</v>
      </c>
      <c r="T68" s="46"/>
      <c r="U68" s="49">
        <f>V68+W68</f>
        <v>182000</v>
      </c>
      <c r="V68" s="46">
        <v>182000</v>
      </c>
      <c r="W68" s="55"/>
    </row>
    <row r="69" spans="1:255" s="86" customFormat="1" ht="27.75" customHeight="1">
      <c r="A69" s="82" t="s">
        <v>265</v>
      </c>
      <c r="B69" s="83" t="s">
        <v>260</v>
      </c>
      <c r="C69" s="83" t="s">
        <v>222</v>
      </c>
      <c r="D69" s="83" t="s">
        <v>195</v>
      </c>
      <c r="E69" s="27" t="s">
        <v>266</v>
      </c>
      <c r="F69" s="44">
        <f>G69+H69</f>
        <v>119439.581</v>
      </c>
      <c r="G69" s="54"/>
      <c r="H69" s="54">
        <f>H71</f>
        <v>119439.581</v>
      </c>
      <c r="I69" s="54">
        <f>J69+K69</f>
        <v>132000</v>
      </c>
      <c r="J69" s="54"/>
      <c r="K69" s="54">
        <f>K71</f>
        <v>132000</v>
      </c>
      <c r="L69" s="45"/>
      <c r="M69" s="46"/>
      <c r="N69" s="45">
        <f>N71</f>
        <v>153000</v>
      </c>
      <c r="O69" s="48"/>
      <c r="P69" s="47"/>
      <c r="Q69" s="58">
        <f>N69-K69</f>
        <v>21000</v>
      </c>
      <c r="R69" s="49"/>
      <c r="S69" s="46"/>
      <c r="T69" s="46">
        <f>T71</f>
        <v>180000</v>
      </c>
      <c r="U69" s="49"/>
      <c r="V69" s="46"/>
      <c r="W69" s="55">
        <f>W71</f>
        <v>25000</v>
      </c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</row>
    <row r="70" spans="1:23" ht="12.75" customHeight="1">
      <c r="A70" s="82"/>
      <c r="B70" s="83"/>
      <c r="C70" s="83"/>
      <c r="D70" s="83"/>
      <c r="E70" s="12" t="s">
        <v>200</v>
      </c>
      <c r="F70" s="44"/>
      <c r="G70" s="59"/>
      <c r="H70" s="59"/>
      <c r="I70" s="59"/>
      <c r="J70" s="59"/>
      <c r="K70" s="59"/>
      <c r="L70" s="45"/>
      <c r="M70" s="46"/>
      <c r="N70" s="46"/>
      <c r="O70" s="48"/>
      <c r="P70" s="47"/>
      <c r="Q70" s="58"/>
      <c r="R70" s="49"/>
      <c r="S70" s="46"/>
      <c r="T70" s="46"/>
      <c r="U70" s="49"/>
      <c r="V70" s="46"/>
      <c r="W70" s="55"/>
    </row>
    <row r="71" spans="1:23" ht="12.75" customHeight="1">
      <c r="A71" s="82" t="s">
        <v>267</v>
      </c>
      <c r="B71" s="83" t="s">
        <v>260</v>
      </c>
      <c r="C71" s="83" t="s">
        <v>222</v>
      </c>
      <c r="D71" s="83" t="s">
        <v>198</v>
      </c>
      <c r="E71" s="12" t="s">
        <v>266</v>
      </c>
      <c r="F71" s="44">
        <f>G71+H71</f>
        <v>119439.581</v>
      </c>
      <c r="G71" s="59"/>
      <c r="H71" s="59">
        <v>119439.581</v>
      </c>
      <c r="I71" s="59">
        <f>J71+K71</f>
        <v>132000</v>
      </c>
      <c r="J71" s="59"/>
      <c r="K71" s="59">
        <v>132000</v>
      </c>
      <c r="L71" s="45"/>
      <c r="M71" s="46"/>
      <c r="N71" s="46">
        <v>153000</v>
      </c>
      <c r="O71" s="48"/>
      <c r="P71" s="47"/>
      <c r="Q71" s="58">
        <f>N71-K71</f>
        <v>21000</v>
      </c>
      <c r="R71" s="49"/>
      <c r="S71" s="46"/>
      <c r="T71" s="46">
        <v>180000</v>
      </c>
      <c r="U71" s="49"/>
      <c r="V71" s="46"/>
      <c r="W71" s="55">
        <v>25000</v>
      </c>
    </row>
    <row r="72" spans="1:255" s="86" customFormat="1" ht="27.75" customHeight="1">
      <c r="A72" s="82" t="s">
        <v>268</v>
      </c>
      <c r="B72" s="83" t="s">
        <v>260</v>
      </c>
      <c r="C72" s="83" t="s">
        <v>204</v>
      </c>
      <c r="D72" s="83" t="s">
        <v>195</v>
      </c>
      <c r="E72" s="27" t="s">
        <v>269</v>
      </c>
      <c r="F72" s="44"/>
      <c r="G72" s="54"/>
      <c r="H72" s="54"/>
      <c r="I72" s="54"/>
      <c r="J72" s="54"/>
      <c r="K72" s="54"/>
      <c r="L72" s="45"/>
      <c r="M72" s="46"/>
      <c r="N72" s="46"/>
      <c r="O72" s="48"/>
      <c r="P72" s="47"/>
      <c r="Q72" s="58"/>
      <c r="R72" s="49"/>
      <c r="S72" s="46"/>
      <c r="T72" s="46"/>
      <c r="U72" s="49"/>
      <c r="V72" s="46"/>
      <c r="W72" s="55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</row>
    <row r="73" spans="1:23" ht="12.75" customHeight="1">
      <c r="A73" s="82"/>
      <c r="B73" s="83"/>
      <c r="C73" s="83"/>
      <c r="D73" s="83"/>
      <c r="E73" s="12" t="s">
        <v>200</v>
      </c>
      <c r="F73" s="44"/>
      <c r="G73" s="59"/>
      <c r="H73" s="59"/>
      <c r="I73" s="59"/>
      <c r="J73" s="59"/>
      <c r="K73" s="59"/>
      <c r="L73" s="45"/>
      <c r="M73" s="46"/>
      <c r="N73" s="46"/>
      <c r="O73" s="48"/>
      <c r="P73" s="47"/>
      <c r="Q73" s="58"/>
      <c r="R73" s="49"/>
      <c r="S73" s="46"/>
      <c r="T73" s="46"/>
      <c r="U73" s="49"/>
      <c r="V73" s="46"/>
      <c r="W73" s="55"/>
    </row>
    <row r="74" spans="1:23" ht="12.75" customHeight="1">
      <c r="A74" s="82" t="s">
        <v>270</v>
      </c>
      <c r="B74" s="83" t="s">
        <v>260</v>
      </c>
      <c r="C74" s="83" t="s">
        <v>204</v>
      </c>
      <c r="D74" s="83" t="s">
        <v>198</v>
      </c>
      <c r="E74" s="12" t="s">
        <v>271</v>
      </c>
      <c r="F74" s="44"/>
      <c r="G74" s="59"/>
      <c r="H74" s="59"/>
      <c r="I74" s="59"/>
      <c r="J74" s="59"/>
      <c r="K74" s="59"/>
      <c r="L74" s="45"/>
      <c r="M74" s="46"/>
      <c r="N74" s="46"/>
      <c r="O74" s="48"/>
      <c r="P74" s="47"/>
      <c r="Q74" s="58"/>
      <c r="R74" s="49"/>
      <c r="S74" s="46"/>
      <c r="T74" s="46"/>
      <c r="U74" s="49"/>
      <c r="V74" s="46"/>
      <c r="W74" s="55"/>
    </row>
    <row r="75" spans="1:255" s="86" customFormat="1" ht="27.75" customHeight="1">
      <c r="A75" s="82" t="s">
        <v>272</v>
      </c>
      <c r="B75" s="83" t="s">
        <v>260</v>
      </c>
      <c r="C75" s="83" t="s">
        <v>215</v>
      </c>
      <c r="D75" s="83" t="s">
        <v>195</v>
      </c>
      <c r="E75" s="27" t="s">
        <v>273</v>
      </c>
      <c r="F75" s="44"/>
      <c r="G75" s="54"/>
      <c r="H75" s="54"/>
      <c r="I75" s="54"/>
      <c r="J75" s="54"/>
      <c r="K75" s="54"/>
      <c r="L75" s="45"/>
      <c r="M75" s="46"/>
      <c r="N75" s="46"/>
      <c r="O75" s="48"/>
      <c r="P75" s="47"/>
      <c r="Q75" s="58"/>
      <c r="R75" s="49"/>
      <c r="S75" s="46"/>
      <c r="T75" s="46"/>
      <c r="U75" s="49"/>
      <c r="V75" s="46"/>
      <c r="W75" s="55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</row>
    <row r="76" spans="1:23" ht="12.75" customHeight="1">
      <c r="A76" s="82"/>
      <c r="B76" s="83"/>
      <c r="C76" s="83"/>
      <c r="D76" s="83"/>
      <c r="E76" s="12" t="s">
        <v>200</v>
      </c>
      <c r="F76" s="44"/>
      <c r="G76" s="59"/>
      <c r="H76" s="59"/>
      <c r="I76" s="59"/>
      <c r="J76" s="59"/>
      <c r="K76" s="59"/>
      <c r="L76" s="45"/>
      <c r="M76" s="46"/>
      <c r="N76" s="46"/>
      <c r="O76" s="48"/>
      <c r="P76" s="47"/>
      <c r="Q76" s="58"/>
      <c r="R76" s="49"/>
      <c r="S76" s="46"/>
      <c r="T76" s="46"/>
      <c r="U76" s="49"/>
      <c r="V76" s="46"/>
      <c r="W76" s="55"/>
    </row>
    <row r="77" spans="1:23" ht="12.75" customHeight="1">
      <c r="A77" s="82" t="s">
        <v>274</v>
      </c>
      <c r="B77" s="83" t="s">
        <v>260</v>
      </c>
      <c r="C77" s="83" t="s">
        <v>215</v>
      </c>
      <c r="D77" s="83" t="s">
        <v>198</v>
      </c>
      <c r="E77" s="12" t="s">
        <v>273</v>
      </c>
      <c r="F77" s="44"/>
      <c r="G77" s="59"/>
      <c r="H77" s="59"/>
      <c r="I77" s="59"/>
      <c r="J77" s="59"/>
      <c r="K77" s="59"/>
      <c r="L77" s="45"/>
      <c r="M77" s="46"/>
      <c r="N77" s="46"/>
      <c r="O77" s="47"/>
      <c r="P77" s="47"/>
      <c r="Q77" s="58"/>
      <c r="R77" s="49"/>
      <c r="S77" s="46"/>
      <c r="T77" s="46"/>
      <c r="U77" s="49"/>
      <c r="V77" s="46"/>
      <c r="W77" s="55"/>
    </row>
    <row r="78" spans="1:23" ht="31.5" customHeight="1">
      <c r="A78" s="82" t="s">
        <v>275</v>
      </c>
      <c r="B78" s="83" t="s">
        <v>276</v>
      </c>
      <c r="C78" s="83" t="s">
        <v>195</v>
      </c>
      <c r="D78" s="83" t="s">
        <v>195</v>
      </c>
      <c r="E78" s="26" t="s">
        <v>277</v>
      </c>
      <c r="F78" s="44">
        <f>G78+H78</f>
        <v>622524.4913</v>
      </c>
      <c r="G78" s="52">
        <f>G80+G84+G90</f>
        <v>147357.5217</v>
      </c>
      <c r="H78" s="52">
        <f>H80+H84+H90</f>
        <v>475166.9696</v>
      </c>
      <c r="I78" s="52">
        <f>J78+K78</f>
        <v>323740</v>
      </c>
      <c r="J78" s="52">
        <f>J84+J90</f>
        <v>103740</v>
      </c>
      <c r="K78" s="52">
        <f>K83+K84+K90</f>
        <v>220000</v>
      </c>
      <c r="L78" s="45">
        <f>M78+N78</f>
        <v>460740</v>
      </c>
      <c r="M78" s="46">
        <f>M84+M90</f>
        <v>149740</v>
      </c>
      <c r="N78" s="46">
        <f>N80+N84</f>
        <v>311000</v>
      </c>
      <c r="O78" s="47">
        <f>P78+Q78</f>
        <v>137000</v>
      </c>
      <c r="P78" s="47">
        <f>M78-J78</f>
        <v>46000</v>
      </c>
      <c r="Q78" s="47">
        <f>N78-K78</f>
        <v>91000</v>
      </c>
      <c r="R78" s="48">
        <f>S78+T78</f>
        <v>316590</v>
      </c>
      <c r="S78" s="45">
        <f>S84+S90</f>
        <v>167590</v>
      </c>
      <c r="T78" s="45">
        <f>T80+T84</f>
        <v>149000</v>
      </c>
      <c r="U78" s="48">
        <f>V78+W78</f>
        <v>242000</v>
      </c>
      <c r="V78" s="45">
        <f>V84+V90</f>
        <v>178000</v>
      </c>
      <c r="W78" s="56">
        <f>W80+W84</f>
        <v>64000</v>
      </c>
    </row>
    <row r="79" spans="1:23" ht="12.75" customHeight="1">
      <c r="A79" s="82"/>
      <c r="B79" s="83"/>
      <c r="C79" s="83"/>
      <c r="D79" s="83"/>
      <c r="E79" s="12" t="s">
        <v>5</v>
      </c>
      <c r="F79" s="44"/>
      <c r="G79" s="59"/>
      <c r="H79" s="59"/>
      <c r="I79" s="52"/>
      <c r="J79" s="59"/>
      <c r="K79" s="59"/>
      <c r="L79" s="45"/>
      <c r="M79" s="46"/>
      <c r="N79" s="46"/>
      <c r="O79" s="47"/>
      <c r="P79" s="47"/>
      <c r="Q79" s="58"/>
      <c r="R79" s="49"/>
      <c r="S79" s="46"/>
      <c r="T79" s="46"/>
      <c r="U79" s="49"/>
      <c r="V79" s="46"/>
      <c r="W79" s="55"/>
    </row>
    <row r="80" spans="1:255" s="86" customFormat="1" ht="27.75" customHeight="1">
      <c r="A80" s="82" t="s">
        <v>278</v>
      </c>
      <c r="B80" s="83" t="s">
        <v>276</v>
      </c>
      <c r="C80" s="83" t="s">
        <v>198</v>
      </c>
      <c r="D80" s="83" t="s">
        <v>195</v>
      </c>
      <c r="E80" s="27" t="s">
        <v>279</v>
      </c>
      <c r="F80" s="44">
        <f>G80+H80</f>
        <v>268576.2726</v>
      </c>
      <c r="G80" s="54">
        <f>G83</f>
        <v>0</v>
      </c>
      <c r="H80" s="54">
        <f>H83</f>
        <v>268576.2726</v>
      </c>
      <c r="I80" s="52">
        <f>J80+K80</f>
        <v>73000</v>
      </c>
      <c r="J80" s="54"/>
      <c r="K80" s="54">
        <f>K83</f>
        <v>73000</v>
      </c>
      <c r="L80" s="45"/>
      <c r="M80" s="46"/>
      <c r="N80" s="46">
        <f>N83</f>
        <v>203000</v>
      </c>
      <c r="O80" s="47"/>
      <c r="P80" s="47"/>
      <c r="Q80" s="58">
        <f>N80-K80</f>
        <v>130000</v>
      </c>
      <c r="R80" s="49"/>
      <c r="S80" s="46"/>
      <c r="T80" s="45">
        <f>T83</f>
        <v>99000</v>
      </c>
      <c r="U80" s="49"/>
      <c r="V80" s="46"/>
      <c r="W80" s="56">
        <f>W83</f>
        <v>30000</v>
      </c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  <c r="IU80" s="92"/>
    </row>
    <row r="81" spans="1:23" ht="12.75" customHeight="1">
      <c r="A81" s="82"/>
      <c r="B81" s="83"/>
      <c r="C81" s="83"/>
      <c r="D81" s="83"/>
      <c r="E81" s="12" t="s">
        <v>200</v>
      </c>
      <c r="F81" s="44"/>
      <c r="G81" s="59"/>
      <c r="H81" s="59"/>
      <c r="I81" s="59"/>
      <c r="J81" s="59"/>
      <c r="K81" s="59"/>
      <c r="L81" s="45"/>
      <c r="M81" s="46"/>
      <c r="N81" s="46"/>
      <c r="O81" s="47"/>
      <c r="P81" s="47"/>
      <c r="Q81" s="58"/>
      <c r="R81" s="49"/>
      <c r="S81" s="46"/>
      <c r="T81" s="46"/>
      <c r="U81" s="49"/>
      <c r="V81" s="46"/>
      <c r="W81" s="55"/>
    </row>
    <row r="82" spans="1:23" ht="12.75" customHeight="1">
      <c r="A82" s="82" t="s">
        <v>280</v>
      </c>
      <c r="B82" s="83" t="s">
        <v>276</v>
      </c>
      <c r="C82" s="83" t="s">
        <v>198</v>
      </c>
      <c r="D82" s="83" t="s">
        <v>198</v>
      </c>
      <c r="E82" s="12" t="s">
        <v>279</v>
      </c>
      <c r="F82" s="44"/>
      <c r="G82" s="59"/>
      <c r="H82" s="59"/>
      <c r="I82" s="59"/>
      <c r="J82" s="59"/>
      <c r="K82" s="59"/>
      <c r="L82" s="45"/>
      <c r="M82" s="46"/>
      <c r="N82" s="46"/>
      <c r="O82" s="47"/>
      <c r="P82" s="47"/>
      <c r="Q82" s="58"/>
      <c r="R82" s="49"/>
      <c r="S82" s="46"/>
      <c r="T82" s="46"/>
      <c r="U82" s="49"/>
      <c r="V82" s="46"/>
      <c r="W82" s="55"/>
    </row>
    <row r="83" spans="1:23" ht="12.75" customHeight="1">
      <c r="A83" s="82">
        <v>2630</v>
      </c>
      <c r="B83" s="94" t="s">
        <v>276</v>
      </c>
      <c r="C83" s="83">
        <v>3</v>
      </c>
      <c r="D83" s="83">
        <v>0</v>
      </c>
      <c r="E83" s="12" t="s">
        <v>569</v>
      </c>
      <c r="F83" s="44">
        <f>G83+H83</f>
        <v>268576.2726</v>
      </c>
      <c r="G83" s="59">
        <v>0</v>
      </c>
      <c r="H83" s="59">
        <v>268576.2726</v>
      </c>
      <c r="I83" s="59">
        <f>K83</f>
        <v>73000</v>
      </c>
      <c r="J83" s="59"/>
      <c r="K83" s="59">
        <v>73000</v>
      </c>
      <c r="L83" s="45"/>
      <c r="M83" s="46"/>
      <c r="N83" s="46">
        <v>203000</v>
      </c>
      <c r="O83" s="47"/>
      <c r="P83" s="47"/>
      <c r="Q83" s="58">
        <f>N83-K83</f>
        <v>130000</v>
      </c>
      <c r="R83" s="49"/>
      <c r="S83" s="46"/>
      <c r="T83" s="46">
        <v>99000</v>
      </c>
      <c r="U83" s="49"/>
      <c r="V83" s="46"/>
      <c r="W83" s="55">
        <v>30000</v>
      </c>
    </row>
    <row r="84" spans="1:255" s="86" customFormat="1" ht="26.25" customHeight="1">
      <c r="A84" s="82" t="s">
        <v>281</v>
      </c>
      <c r="B84" s="83" t="s">
        <v>276</v>
      </c>
      <c r="C84" s="83" t="s">
        <v>238</v>
      </c>
      <c r="D84" s="83" t="s">
        <v>195</v>
      </c>
      <c r="E84" s="27" t="s">
        <v>282</v>
      </c>
      <c r="F84" s="44">
        <f>G84+H84</f>
        <v>246140.34569999998</v>
      </c>
      <c r="G84" s="54">
        <f>G86</f>
        <v>39549.6487</v>
      </c>
      <c r="H84" s="54">
        <f>H86</f>
        <v>206590.697</v>
      </c>
      <c r="I84" s="54">
        <f>J84+K84</f>
        <v>186150</v>
      </c>
      <c r="J84" s="54">
        <f>J86</f>
        <v>39150</v>
      </c>
      <c r="K84" s="54">
        <f>K86</f>
        <v>147000</v>
      </c>
      <c r="L84" s="45">
        <f>M84+N84</f>
        <v>150150</v>
      </c>
      <c r="M84" s="46">
        <f>M86</f>
        <v>42150</v>
      </c>
      <c r="N84" s="46">
        <f>N86</f>
        <v>108000</v>
      </c>
      <c r="O84" s="47">
        <f>P84+Q84</f>
        <v>-36000</v>
      </c>
      <c r="P84" s="47">
        <f>M84-J84</f>
        <v>3000</v>
      </c>
      <c r="Q84" s="47">
        <f>N84-K84</f>
        <v>-39000</v>
      </c>
      <c r="R84" s="48">
        <f>S84+T84</f>
        <v>110000</v>
      </c>
      <c r="S84" s="45">
        <f>S86</f>
        <v>60000</v>
      </c>
      <c r="T84" s="45">
        <f>T86</f>
        <v>50000</v>
      </c>
      <c r="U84" s="48">
        <f>V84+W84</f>
        <v>102000</v>
      </c>
      <c r="V84" s="45">
        <f>V86</f>
        <v>68000</v>
      </c>
      <c r="W84" s="56">
        <f>W86</f>
        <v>34000</v>
      </c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</row>
    <row r="85" spans="1:23" ht="12.75" customHeight="1">
      <c r="A85" s="82"/>
      <c r="B85" s="83"/>
      <c r="C85" s="83"/>
      <c r="D85" s="83"/>
      <c r="E85" s="12" t="s">
        <v>200</v>
      </c>
      <c r="F85" s="44"/>
      <c r="G85" s="59"/>
      <c r="H85" s="59"/>
      <c r="I85" s="59"/>
      <c r="J85" s="59"/>
      <c r="K85" s="59"/>
      <c r="L85" s="45"/>
      <c r="M85" s="46"/>
      <c r="N85" s="46"/>
      <c r="O85" s="47"/>
      <c r="P85" s="47"/>
      <c r="Q85" s="58"/>
      <c r="R85" s="49"/>
      <c r="S85" s="46"/>
      <c r="T85" s="46"/>
      <c r="U85" s="49"/>
      <c r="V85" s="46"/>
      <c r="W85" s="55"/>
    </row>
    <row r="86" spans="1:23" ht="12.75" customHeight="1">
      <c r="A86" s="82" t="s">
        <v>283</v>
      </c>
      <c r="B86" s="83" t="s">
        <v>276</v>
      </c>
      <c r="C86" s="83" t="s">
        <v>238</v>
      </c>
      <c r="D86" s="83" t="s">
        <v>198</v>
      </c>
      <c r="E86" s="12" t="s">
        <v>282</v>
      </c>
      <c r="F86" s="44">
        <f>G86+H86</f>
        <v>246140.34569999998</v>
      </c>
      <c r="G86" s="59">
        <v>39549.6487</v>
      </c>
      <c r="H86" s="59">
        <v>206590.697</v>
      </c>
      <c r="I86" s="59">
        <f>J86+K86</f>
        <v>186150</v>
      </c>
      <c r="J86" s="59">
        <v>39150</v>
      </c>
      <c r="K86" s="59">
        <v>147000</v>
      </c>
      <c r="L86" s="45">
        <f>M86+N86</f>
        <v>150150</v>
      </c>
      <c r="M86" s="46">
        <v>42150</v>
      </c>
      <c r="N86" s="46">
        <v>108000</v>
      </c>
      <c r="O86" s="47">
        <f>P86+Q86</f>
        <v>-36000</v>
      </c>
      <c r="P86" s="47">
        <f>M86-J86</f>
        <v>3000</v>
      </c>
      <c r="Q86" s="58">
        <f>N86-K86</f>
        <v>-39000</v>
      </c>
      <c r="R86" s="49">
        <f>S86+T86</f>
        <v>110000</v>
      </c>
      <c r="S86" s="46">
        <v>60000</v>
      </c>
      <c r="T86" s="46">
        <v>50000</v>
      </c>
      <c r="U86" s="49">
        <f>V86+W86</f>
        <v>102000</v>
      </c>
      <c r="V86" s="46">
        <v>68000</v>
      </c>
      <c r="W86" s="55">
        <v>34000</v>
      </c>
    </row>
    <row r="87" spans="1:255" s="86" customFormat="1" ht="41.25" customHeight="1">
      <c r="A87" s="82" t="s">
        <v>284</v>
      </c>
      <c r="B87" s="83" t="s">
        <v>276</v>
      </c>
      <c r="C87" s="83" t="s">
        <v>211</v>
      </c>
      <c r="D87" s="83" t="s">
        <v>195</v>
      </c>
      <c r="E87" s="27" t="s">
        <v>285</v>
      </c>
      <c r="F87" s="44"/>
      <c r="G87" s="54"/>
      <c r="H87" s="54"/>
      <c r="I87" s="54"/>
      <c r="J87" s="54"/>
      <c r="K87" s="54"/>
      <c r="L87" s="45"/>
      <c r="M87" s="46"/>
      <c r="N87" s="46"/>
      <c r="O87" s="47"/>
      <c r="P87" s="47"/>
      <c r="Q87" s="58"/>
      <c r="R87" s="49"/>
      <c r="S87" s="46"/>
      <c r="T87" s="46"/>
      <c r="U87" s="49"/>
      <c r="V87" s="46"/>
      <c r="W87" s="55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</row>
    <row r="88" spans="1:23" ht="12.75" customHeight="1">
      <c r="A88" s="82"/>
      <c r="B88" s="83"/>
      <c r="C88" s="83"/>
      <c r="D88" s="83"/>
      <c r="E88" s="12" t="s">
        <v>200</v>
      </c>
      <c r="F88" s="44"/>
      <c r="G88" s="59"/>
      <c r="H88" s="59"/>
      <c r="I88" s="59"/>
      <c r="J88" s="59"/>
      <c r="K88" s="59"/>
      <c r="L88" s="45"/>
      <c r="M88" s="46"/>
      <c r="N88" s="46"/>
      <c r="O88" s="47"/>
      <c r="P88" s="47"/>
      <c r="Q88" s="58"/>
      <c r="R88" s="49"/>
      <c r="S88" s="46"/>
      <c r="T88" s="46"/>
      <c r="U88" s="49"/>
      <c r="V88" s="46"/>
      <c r="W88" s="55"/>
    </row>
    <row r="89" spans="1:23" ht="30" customHeight="1">
      <c r="A89" s="82" t="s">
        <v>286</v>
      </c>
      <c r="B89" s="83" t="s">
        <v>276</v>
      </c>
      <c r="C89" s="83" t="s">
        <v>211</v>
      </c>
      <c r="D89" s="83" t="s">
        <v>198</v>
      </c>
      <c r="E89" s="12" t="s">
        <v>285</v>
      </c>
      <c r="F89" s="44"/>
      <c r="G89" s="59"/>
      <c r="H89" s="59"/>
      <c r="I89" s="59"/>
      <c r="J89" s="59"/>
      <c r="K89" s="59"/>
      <c r="L89" s="45"/>
      <c r="M89" s="46"/>
      <c r="N89" s="46"/>
      <c r="O89" s="47"/>
      <c r="P89" s="47"/>
      <c r="Q89" s="58"/>
      <c r="R89" s="49"/>
      <c r="S89" s="46"/>
      <c r="T89" s="46"/>
      <c r="U89" s="49"/>
      <c r="V89" s="46"/>
      <c r="W89" s="55"/>
    </row>
    <row r="90" spans="1:255" s="86" customFormat="1" ht="28.5" customHeight="1">
      <c r="A90" s="82" t="s">
        <v>287</v>
      </c>
      <c r="B90" s="83" t="s">
        <v>276</v>
      </c>
      <c r="C90" s="83" t="s">
        <v>215</v>
      </c>
      <c r="D90" s="83" t="s">
        <v>195</v>
      </c>
      <c r="E90" s="27" t="s">
        <v>288</v>
      </c>
      <c r="F90" s="44">
        <f>G90+H90</f>
        <v>107807.873</v>
      </c>
      <c r="G90" s="54">
        <f>G92</f>
        <v>107807.873</v>
      </c>
      <c r="H90" s="54"/>
      <c r="I90" s="54">
        <f>J90+K90</f>
        <v>64590</v>
      </c>
      <c r="J90" s="54">
        <f>J92</f>
        <v>64590</v>
      </c>
      <c r="K90" s="54">
        <f>K92</f>
        <v>0</v>
      </c>
      <c r="L90" s="45">
        <f>M90+N90</f>
        <v>107590</v>
      </c>
      <c r="M90" s="45">
        <f>M92</f>
        <v>107590</v>
      </c>
      <c r="N90" s="46"/>
      <c r="O90" s="47">
        <f>P90+Q90</f>
        <v>43000</v>
      </c>
      <c r="P90" s="47">
        <f>M90-J90</f>
        <v>43000</v>
      </c>
      <c r="Q90" s="47">
        <f>N90-K90</f>
        <v>0</v>
      </c>
      <c r="R90" s="48">
        <f>S90+T90</f>
        <v>107590</v>
      </c>
      <c r="S90" s="45">
        <f>S92</f>
        <v>107590</v>
      </c>
      <c r="T90" s="45"/>
      <c r="U90" s="48">
        <f>V90+W90</f>
        <v>110000</v>
      </c>
      <c r="V90" s="45">
        <f>V92</f>
        <v>110000</v>
      </c>
      <c r="W90" s="55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</row>
    <row r="91" spans="1:23" ht="12.75" customHeight="1">
      <c r="A91" s="82"/>
      <c r="B91" s="83"/>
      <c r="C91" s="83"/>
      <c r="D91" s="83"/>
      <c r="E91" s="12" t="s">
        <v>200</v>
      </c>
      <c r="F91" s="44"/>
      <c r="G91" s="59"/>
      <c r="H91" s="59"/>
      <c r="I91" s="59"/>
      <c r="J91" s="59"/>
      <c r="K91" s="59"/>
      <c r="L91" s="45"/>
      <c r="M91" s="46"/>
      <c r="N91" s="46"/>
      <c r="O91" s="47"/>
      <c r="P91" s="47"/>
      <c r="Q91" s="58"/>
      <c r="R91" s="49"/>
      <c r="S91" s="46"/>
      <c r="T91" s="46"/>
      <c r="U91" s="49"/>
      <c r="V91" s="46"/>
      <c r="W91" s="55"/>
    </row>
    <row r="92" spans="1:23" ht="24" customHeight="1">
      <c r="A92" s="82" t="s">
        <v>289</v>
      </c>
      <c r="B92" s="83" t="s">
        <v>276</v>
      </c>
      <c r="C92" s="83" t="s">
        <v>215</v>
      </c>
      <c r="D92" s="83" t="s">
        <v>198</v>
      </c>
      <c r="E92" s="12" t="s">
        <v>288</v>
      </c>
      <c r="F92" s="44">
        <f>G92+H92</f>
        <v>107807.873</v>
      </c>
      <c r="G92" s="59">
        <v>107807.873</v>
      </c>
      <c r="H92" s="59"/>
      <c r="I92" s="59">
        <f>J92+K92</f>
        <v>64590</v>
      </c>
      <c r="J92" s="59">
        <v>64590</v>
      </c>
      <c r="K92" s="59">
        <v>0</v>
      </c>
      <c r="L92" s="45">
        <f>M92+N92</f>
        <v>107590</v>
      </c>
      <c r="M92" s="46">
        <v>107590</v>
      </c>
      <c r="N92" s="46"/>
      <c r="O92" s="47">
        <f>P92+Q92</f>
        <v>43000</v>
      </c>
      <c r="P92" s="47">
        <f>M92-J92</f>
        <v>43000</v>
      </c>
      <c r="Q92" s="58">
        <f>N92-K92</f>
        <v>0</v>
      </c>
      <c r="R92" s="49">
        <f>S92+T92</f>
        <v>107590</v>
      </c>
      <c r="S92" s="46">
        <v>107590</v>
      </c>
      <c r="T92" s="46"/>
      <c r="U92" s="49">
        <f>V92+W92</f>
        <v>110000</v>
      </c>
      <c r="V92" s="46">
        <v>110000</v>
      </c>
      <c r="W92" s="55"/>
    </row>
    <row r="93" spans="1:23" ht="12.75" customHeight="1">
      <c r="A93" s="82" t="s">
        <v>290</v>
      </c>
      <c r="B93" s="83" t="s">
        <v>291</v>
      </c>
      <c r="C93" s="83" t="s">
        <v>195</v>
      </c>
      <c r="D93" s="83" t="s">
        <v>195</v>
      </c>
      <c r="E93" s="26" t="s">
        <v>292</v>
      </c>
      <c r="F93" s="44"/>
      <c r="G93" s="52"/>
      <c r="H93" s="52"/>
      <c r="I93" s="52"/>
      <c r="J93" s="52"/>
      <c r="K93" s="52"/>
      <c r="L93" s="45"/>
      <c r="M93" s="46"/>
      <c r="N93" s="46"/>
      <c r="O93" s="47"/>
      <c r="P93" s="47"/>
      <c r="Q93" s="58"/>
      <c r="R93" s="49"/>
      <c r="S93" s="46"/>
      <c r="T93" s="46"/>
      <c r="U93" s="49"/>
      <c r="V93" s="46"/>
      <c r="W93" s="55"/>
    </row>
    <row r="94" spans="1:23" ht="12.75" customHeight="1">
      <c r="A94" s="82"/>
      <c r="B94" s="83"/>
      <c r="C94" s="83"/>
      <c r="D94" s="83"/>
      <c r="E94" s="12" t="s">
        <v>5</v>
      </c>
      <c r="F94" s="44"/>
      <c r="G94" s="59"/>
      <c r="H94" s="59"/>
      <c r="I94" s="59"/>
      <c r="J94" s="59"/>
      <c r="K94" s="59"/>
      <c r="L94" s="45"/>
      <c r="M94" s="46"/>
      <c r="N94" s="46"/>
      <c r="O94" s="47"/>
      <c r="P94" s="47"/>
      <c r="Q94" s="58"/>
      <c r="R94" s="49"/>
      <c r="S94" s="46"/>
      <c r="T94" s="46"/>
      <c r="U94" s="49"/>
      <c r="V94" s="46"/>
      <c r="W94" s="55"/>
    </row>
    <row r="95" spans="1:255" s="86" customFormat="1" ht="28.5" customHeight="1">
      <c r="A95" s="82" t="s">
        <v>293</v>
      </c>
      <c r="B95" s="83" t="s">
        <v>291</v>
      </c>
      <c r="C95" s="83" t="s">
        <v>198</v>
      </c>
      <c r="D95" s="83" t="s">
        <v>195</v>
      </c>
      <c r="E95" s="27" t="s">
        <v>294</v>
      </c>
      <c r="F95" s="44"/>
      <c r="G95" s="54"/>
      <c r="H95" s="54"/>
      <c r="I95" s="54"/>
      <c r="J95" s="54"/>
      <c r="K95" s="54"/>
      <c r="L95" s="45"/>
      <c r="M95" s="46"/>
      <c r="N95" s="46"/>
      <c r="O95" s="47"/>
      <c r="P95" s="47"/>
      <c r="Q95" s="58"/>
      <c r="R95" s="49"/>
      <c r="S95" s="46"/>
      <c r="T95" s="46"/>
      <c r="U95" s="49"/>
      <c r="V95" s="46"/>
      <c r="W95" s="55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</row>
    <row r="96" spans="1:23" ht="12.75" customHeight="1">
      <c r="A96" s="82"/>
      <c r="B96" s="83"/>
      <c r="C96" s="83"/>
      <c r="D96" s="83"/>
      <c r="E96" s="12" t="s">
        <v>200</v>
      </c>
      <c r="F96" s="44"/>
      <c r="G96" s="59"/>
      <c r="H96" s="59"/>
      <c r="I96" s="59"/>
      <c r="J96" s="59"/>
      <c r="K96" s="59"/>
      <c r="L96" s="45"/>
      <c r="M96" s="46"/>
      <c r="N96" s="46"/>
      <c r="O96" s="47"/>
      <c r="P96" s="47"/>
      <c r="Q96" s="58"/>
      <c r="R96" s="49"/>
      <c r="S96" s="46"/>
      <c r="T96" s="46"/>
      <c r="U96" s="49"/>
      <c r="V96" s="46"/>
      <c r="W96" s="55"/>
    </row>
    <row r="97" spans="1:23" ht="12.75" customHeight="1">
      <c r="A97" s="82" t="s">
        <v>295</v>
      </c>
      <c r="B97" s="83" t="s">
        <v>291</v>
      </c>
      <c r="C97" s="83" t="s">
        <v>198</v>
      </c>
      <c r="D97" s="83" t="s">
        <v>198</v>
      </c>
      <c r="E97" s="12" t="s">
        <v>296</v>
      </c>
      <c r="F97" s="44"/>
      <c r="G97" s="59"/>
      <c r="H97" s="59"/>
      <c r="I97" s="59"/>
      <c r="J97" s="59"/>
      <c r="K97" s="59"/>
      <c r="L97" s="45"/>
      <c r="M97" s="46"/>
      <c r="N97" s="46"/>
      <c r="O97" s="47"/>
      <c r="P97" s="47"/>
      <c r="Q97" s="58"/>
      <c r="R97" s="49"/>
      <c r="S97" s="46"/>
      <c r="T97" s="46"/>
      <c r="U97" s="49"/>
      <c r="V97" s="46"/>
      <c r="W97" s="55"/>
    </row>
    <row r="98" spans="1:255" s="86" customFormat="1" ht="28.5" customHeight="1">
      <c r="A98" s="82" t="s">
        <v>297</v>
      </c>
      <c r="B98" s="83" t="s">
        <v>291</v>
      </c>
      <c r="C98" s="83" t="s">
        <v>215</v>
      </c>
      <c r="D98" s="83" t="s">
        <v>195</v>
      </c>
      <c r="E98" s="27" t="s">
        <v>298</v>
      </c>
      <c r="F98" s="44"/>
      <c r="G98" s="54"/>
      <c r="H98" s="54"/>
      <c r="I98" s="54"/>
      <c r="J98" s="54"/>
      <c r="K98" s="54"/>
      <c r="L98" s="45"/>
      <c r="M98" s="46"/>
      <c r="N98" s="46"/>
      <c r="O98" s="47"/>
      <c r="P98" s="47"/>
      <c r="Q98" s="58"/>
      <c r="R98" s="49"/>
      <c r="S98" s="46"/>
      <c r="T98" s="46"/>
      <c r="U98" s="49"/>
      <c r="V98" s="46"/>
      <c r="W98" s="55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</row>
    <row r="99" spans="1:23" ht="12.75" customHeight="1">
      <c r="A99" s="82"/>
      <c r="B99" s="83"/>
      <c r="C99" s="83"/>
      <c r="D99" s="83"/>
      <c r="E99" s="12" t="s">
        <v>200</v>
      </c>
      <c r="F99" s="44"/>
      <c r="G99" s="59"/>
      <c r="H99" s="59"/>
      <c r="I99" s="59"/>
      <c r="J99" s="59"/>
      <c r="K99" s="59"/>
      <c r="L99" s="45"/>
      <c r="M99" s="46"/>
      <c r="N99" s="46"/>
      <c r="O99" s="48"/>
      <c r="P99" s="47"/>
      <c r="Q99" s="58"/>
      <c r="R99" s="49"/>
      <c r="S99" s="46"/>
      <c r="T99" s="46"/>
      <c r="U99" s="49"/>
      <c r="V99" s="46"/>
      <c r="W99" s="55"/>
    </row>
    <row r="100" spans="1:23" ht="12.75" customHeight="1">
      <c r="A100" s="82" t="s">
        <v>299</v>
      </c>
      <c r="B100" s="83" t="s">
        <v>291</v>
      </c>
      <c r="C100" s="83" t="s">
        <v>215</v>
      </c>
      <c r="D100" s="83" t="s">
        <v>198</v>
      </c>
      <c r="E100" s="12" t="s">
        <v>300</v>
      </c>
      <c r="F100" s="44"/>
      <c r="G100" s="59"/>
      <c r="H100" s="59"/>
      <c r="I100" s="59"/>
      <c r="J100" s="59"/>
      <c r="K100" s="59"/>
      <c r="L100" s="45"/>
      <c r="M100" s="46"/>
      <c r="N100" s="46"/>
      <c r="O100" s="48"/>
      <c r="P100" s="47"/>
      <c r="Q100" s="47"/>
      <c r="R100" s="48"/>
      <c r="S100" s="45"/>
      <c r="T100" s="45"/>
      <c r="U100" s="48"/>
      <c r="V100" s="45"/>
      <c r="W100" s="56"/>
    </row>
    <row r="101" spans="1:23" ht="12.75" customHeight="1">
      <c r="A101" s="82" t="s">
        <v>301</v>
      </c>
      <c r="B101" s="83" t="s">
        <v>302</v>
      </c>
      <c r="C101" s="83" t="s">
        <v>195</v>
      </c>
      <c r="D101" s="83" t="s">
        <v>195</v>
      </c>
      <c r="E101" s="26" t="s">
        <v>303</v>
      </c>
      <c r="F101" s="44">
        <f>G101+H101</f>
        <v>243792.3578</v>
      </c>
      <c r="G101" s="52">
        <f>G106</f>
        <v>117558.2164</v>
      </c>
      <c r="H101" s="52">
        <f>H120</f>
        <v>126234.1414</v>
      </c>
      <c r="I101" s="52">
        <f>J101+K101</f>
        <v>1177002</v>
      </c>
      <c r="J101" s="52">
        <f>J106</f>
        <v>116002</v>
      </c>
      <c r="K101" s="52">
        <f>K118</f>
        <v>1061000</v>
      </c>
      <c r="L101" s="45">
        <f>M101+N101</f>
        <v>1529002</v>
      </c>
      <c r="M101" s="45">
        <f>M106</f>
        <v>124002</v>
      </c>
      <c r="N101" s="45">
        <f>N118</f>
        <v>1405000</v>
      </c>
      <c r="O101" s="48">
        <f>P101+Q101</f>
        <v>352000</v>
      </c>
      <c r="P101" s="47">
        <f>M101-J101</f>
        <v>8000</v>
      </c>
      <c r="Q101" s="47">
        <f>N101-K101</f>
        <v>344000</v>
      </c>
      <c r="R101" s="48">
        <f>S101+T101</f>
        <v>514002</v>
      </c>
      <c r="S101" s="45">
        <f>S106</f>
        <v>124002</v>
      </c>
      <c r="T101" s="45">
        <f>T118</f>
        <v>390000</v>
      </c>
      <c r="U101" s="48">
        <f>V101+W101</f>
        <v>169002</v>
      </c>
      <c r="V101" s="45">
        <f>V106</f>
        <v>124002</v>
      </c>
      <c r="W101" s="56">
        <f>W118</f>
        <v>45000</v>
      </c>
    </row>
    <row r="102" spans="1:23" ht="12.75" customHeight="1">
      <c r="A102" s="82"/>
      <c r="B102" s="83"/>
      <c r="C102" s="83"/>
      <c r="D102" s="83"/>
      <c r="E102" s="12" t="s">
        <v>5</v>
      </c>
      <c r="F102" s="44"/>
      <c r="G102" s="59"/>
      <c r="H102" s="59"/>
      <c r="I102" s="59"/>
      <c r="J102" s="59"/>
      <c r="K102" s="59"/>
      <c r="L102" s="45"/>
      <c r="M102" s="46"/>
      <c r="N102" s="46"/>
      <c r="O102" s="48"/>
      <c r="P102" s="47"/>
      <c r="Q102" s="58"/>
      <c r="R102" s="49"/>
      <c r="S102" s="46"/>
      <c r="T102" s="46"/>
      <c r="U102" s="49"/>
      <c r="V102" s="46"/>
      <c r="W102" s="55"/>
    </row>
    <row r="103" spans="1:255" s="86" customFormat="1" ht="28.5" customHeight="1">
      <c r="A103" s="82" t="s">
        <v>304</v>
      </c>
      <c r="B103" s="83" t="s">
        <v>302</v>
      </c>
      <c r="C103" s="83" t="s">
        <v>198</v>
      </c>
      <c r="D103" s="83" t="s">
        <v>195</v>
      </c>
      <c r="E103" s="27" t="s">
        <v>305</v>
      </c>
      <c r="F103" s="44"/>
      <c r="G103" s="54"/>
      <c r="H103" s="54"/>
      <c r="I103" s="54"/>
      <c r="J103" s="54"/>
      <c r="K103" s="54"/>
      <c r="L103" s="45"/>
      <c r="M103" s="46"/>
      <c r="N103" s="46"/>
      <c r="O103" s="48"/>
      <c r="P103" s="47"/>
      <c r="Q103" s="58"/>
      <c r="R103" s="49"/>
      <c r="S103" s="46"/>
      <c r="T103" s="46"/>
      <c r="U103" s="49"/>
      <c r="V103" s="46"/>
      <c r="W103" s="55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</row>
    <row r="104" spans="1:23" ht="12.75" customHeight="1">
      <c r="A104" s="82"/>
      <c r="B104" s="83"/>
      <c r="C104" s="83"/>
      <c r="D104" s="83"/>
      <c r="E104" s="12" t="s">
        <v>200</v>
      </c>
      <c r="F104" s="44"/>
      <c r="G104" s="59"/>
      <c r="H104" s="59"/>
      <c r="I104" s="59"/>
      <c r="J104" s="59"/>
      <c r="K104" s="59"/>
      <c r="L104" s="45"/>
      <c r="M104" s="46"/>
      <c r="N104" s="46"/>
      <c r="O104" s="48"/>
      <c r="P104" s="47"/>
      <c r="Q104" s="58"/>
      <c r="R104" s="49"/>
      <c r="S104" s="46"/>
      <c r="T104" s="46"/>
      <c r="U104" s="49"/>
      <c r="V104" s="46"/>
      <c r="W104" s="55"/>
    </row>
    <row r="105" spans="1:23" ht="12.75" customHeight="1">
      <c r="A105" s="82" t="s">
        <v>306</v>
      </c>
      <c r="B105" s="83" t="s">
        <v>302</v>
      </c>
      <c r="C105" s="83" t="s">
        <v>198</v>
      </c>
      <c r="D105" s="83" t="s">
        <v>198</v>
      </c>
      <c r="E105" s="12" t="s">
        <v>305</v>
      </c>
      <c r="F105" s="44"/>
      <c r="G105" s="59"/>
      <c r="H105" s="59"/>
      <c r="I105" s="59"/>
      <c r="J105" s="59"/>
      <c r="K105" s="59"/>
      <c r="L105" s="45"/>
      <c r="M105" s="46"/>
      <c r="N105" s="46"/>
      <c r="O105" s="48"/>
      <c r="P105" s="47"/>
      <c r="Q105" s="58"/>
      <c r="R105" s="49"/>
      <c r="S105" s="46"/>
      <c r="T105" s="46"/>
      <c r="U105" s="49"/>
      <c r="V105" s="46"/>
      <c r="W105" s="55"/>
    </row>
    <row r="106" spans="1:255" s="86" customFormat="1" ht="28.5" customHeight="1">
      <c r="A106" s="82" t="s">
        <v>307</v>
      </c>
      <c r="B106" s="83" t="s">
        <v>302</v>
      </c>
      <c r="C106" s="83" t="s">
        <v>222</v>
      </c>
      <c r="D106" s="83" t="s">
        <v>195</v>
      </c>
      <c r="E106" s="27" t="s">
        <v>308</v>
      </c>
      <c r="F106" s="44">
        <f>G106+H106</f>
        <v>117558.2164</v>
      </c>
      <c r="G106" s="54">
        <f>G108+G110+G111</f>
        <v>117558.2164</v>
      </c>
      <c r="H106" s="54"/>
      <c r="I106" s="54">
        <f>J106+K106</f>
        <v>116002</v>
      </c>
      <c r="J106" s="54">
        <f>J108+J110+J111</f>
        <v>116002</v>
      </c>
      <c r="K106" s="54"/>
      <c r="L106" s="45">
        <f>M106+N106</f>
        <v>124002</v>
      </c>
      <c r="M106" s="46">
        <f>M108+M110+M111</f>
        <v>124002</v>
      </c>
      <c r="N106" s="46"/>
      <c r="O106" s="48">
        <f>P106+Q106</f>
        <v>8000</v>
      </c>
      <c r="P106" s="47">
        <f>M106-J106</f>
        <v>8000</v>
      </c>
      <c r="Q106" s="58"/>
      <c r="R106" s="49">
        <f>S106+T106</f>
        <v>124002</v>
      </c>
      <c r="S106" s="45">
        <f>S108+S110+S111</f>
        <v>124002</v>
      </c>
      <c r="T106" s="46"/>
      <c r="U106" s="49">
        <f>V106+W106</f>
        <v>124002</v>
      </c>
      <c r="V106" s="45">
        <f>V108+V110+V111</f>
        <v>124002</v>
      </c>
      <c r="W106" s="55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</row>
    <row r="107" spans="1:23" ht="12.75" customHeight="1">
      <c r="A107" s="82"/>
      <c r="B107" s="83"/>
      <c r="C107" s="83"/>
      <c r="D107" s="83"/>
      <c r="E107" s="12" t="s">
        <v>200</v>
      </c>
      <c r="F107" s="44"/>
      <c r="G107" s="59"/>
      <c r="H107" s="59"/>
      <c r="I107" s="54"/>
      <c r="J107" s="59"/>
      <c r="K107" s="59"/>
      <c r="L107" s="45"/>
      <c r="M107" s="46"/>
      <c r="N107" s="46"/>
      <c r="O107" s="48"/>
      <c r="P107" s="47"/>
      <c r="Q107" s="58"/>
      <c r="R107" s="49"/>
      <c r="S107" s="46"/>
      <c r="T107" s="46"/>
      <c r="U107" s="49"/>
      <c r="V107" s="46"/>
      <c r="W107" s="55"/>
    </row>
    <row r="108" spans="1:23" ht="12.75" customHeight="1">
      <c r="A108" s="82" t="s">
        <v>309</v>
      </c>
      <c r="B108" s="83" t="s">
        <v>302</v>
      </c>
      <c r="C108" s="83" t="s">
        <v>222</v>
      </c>
      <c r="D108" s="83" t="s">
        <v>198</v>
      </c>
      <c r="E108" s="12" t="s">
        <v>310</v>
      </c>
      <c r="F108" s="44">
        <f>G108+H108</f>
        <v>20250</v>
      </c>
      <c r="G108" s="59">
        <v>20250</v>
      </c>
      <c r="H108" s="59"/>
      <c r="I108" s="54">
        <f>J108+K108</f>
        <v>22870</v>
      </c>
      <c r="J108" s="59">
        <v>22870</v>
      </c>
      <c r="K108" s="59"/>
      <c r="L108" s="45">
        <f>M108+N108</f>
        <v>22870</v>
      </c>
      <c r="M108" s="46">
        <v>22870</v>
      </c>
      <c r="N108" s="46"/>
      <c r="O108" s="48">
        <f>P108+Q108</f>
        <v>0</v>
      </c>
      <c r="P108" s="47">
        <f>M108-J108</f>
        <v>0</v>
      </c>
      <c r="Q108" s="58"/>
      <c r="R108" s="49">
        <f>S108+T108</f>
        <v>22870</v>
      </c>
      <c r="S108" s="46">
        <v>22870</v>
      </c>
      <c r="T108" s="46"/>
      <c r="U108" s="49">
        <f>V108+W108</f>
        <v>22870</v>
      </c>
      <c r="V108" s="46">
        <v>22870</v>
      </c>
      <c r="W108" s="55"/>
    </row>
    <row r="109" spans="1:23" ht="12.75" customHeight="1">
      <c r="A109" s="82" t="s">
        <v>311</v>
      </c>
      <c r="B109" s="83" t="s">
        <v>302</v>
      </c>
      <c r="C109" s="83" t="s">
        <v>222</v>
      </c>
      <c r="D109" s="83" t="s">
        <v>222</v>
      </c>
      <c r="E109" s="12" t="s">
        <v>312</v>
      </c>
      <c r="F109" s="44"/>
      <c r="G109" s="59"/>
      <c r="H109" s="59"/>
      <c r="I109" s="54"/>
      <c r="J109" s="59"/>
      <c r="K109" s="59"/>
      <c r="L109" s="45"/>
      <c r="M109" s="46"/>
      <c r="N109" s="46"/>
      <c r="O109" s="48"/>
      <c r="P109" s="47"/>
      <c r="Q109" s="58"/>
      <c r="R109" s="49"/>
      <c r="S109" s="46"/>
      <c r="T109" s="46"/>
      <c r="U109" s="49"/>
      <c r="V109" s="46"/>
      <c r="W109" s="55"/>
    </row>
    <row r="110" spans="1:23" ht="12.75" customHeight="1">
      <c r="A110" s="82" t="s">
        <v>313</v>
      </c>
      <c r="B110" s="83" t="s">
        <v>302</v>
      </c>
      <c r="C110" s="83" t="s">
        <v>222</v>
      </c>
      <c r="D110" s="83" t="s">
        <v>204</v>
      </c>
      <c r="E110" s="12" t="s">
        <v>314</v>
      </c>
      <c r="F110" s="44">
        <f>G110+H110</f>
        <v>75735</v>
      </c>
      <c r="G110" s="59">
        <v>75735</v>
      </c>
      <c r="H110" s="59"/>
      <c r="I110" s="54">
        <f>J110+K110</f>
        <v>80632</v>
      </c>
      <c r="J110" s="59">
        <v>80632</v>
      </c>
      <c r="K110" s="59"/>
      <c r="L110" s="45">
        <f>M110+N110</f>
        <v>88632</v>
      </c>
      <c r="M110" s="46">
        <v>88632</v>
      </c>
      <c r="N110" s="46"/>
      <c r="O110" s="48">
        <f>P110+Q110</f>
        <v>8000</v>
      </c>
      <c r="P110" s="47">
        <f>M110-J110</f>
        <v>8000</v>
      </c>
      <c r="Q110" s="58"/>
      <c r="R110" s="49">
        <f>S110+T110</f>
        <v>88632</v>
      </c>
      <c r="S110" s="46">
        <v>88632</v>
      </c>
      <c r="T110" s="46"/>
      <c r="U110" s="49">
        <f>V110+W110</f>
        <v>88632</v>
      </c>
      <c r="V110" s="46">
        <v>88632</v>
      </c>
      <c r="W110" s="55"/>
    </row>
    <row r="111" spans="1:23" ht="12.75" customHeight="1">
      <c r="A111" s="82" t="s">
        <v>315</v>
      </c>
      <c r="B111" s="83" t="s">
        <v>302</v>
      </c>
      <c r="C111" s="83" t="s">
        <v>222</v>
      </c>
      <c r="D111" s="83" t="s">
        <v>238</v>
      </c>
      <c r="E111" s="12" t="s">
        <v>316</v>
      </c>
      <c r="F111" s="44">
        <f>G111+H111</f>
        <v>21573.2164</v>
      </c>
      <c r="G111" s="59">
        <v>21573.2164</v>
      </c>
      <c r="H111" s="59"/>
      <c r="I111" s="54">
        <f>J111+K111</f>
        <v>12500</v>
      </c>
      <c r="J111" s="59">
        <v>12500</v>
      </c>
      <c r="K111" s="59"/>
      <c r="L111" s="45">
        <f>M111+N111</f>
        <v>12500</v>
      </c>
      <c r="M111" s="46">
        <v>12500</v>
      </c>
      <c r="N111" s="46"/>
      <c r="O111" s="48">
        <f>P111+Q111</f>
        <v>0</v>
      </c>
      <c r="P111" s="47">
        <f>M111-J111</f>
        <v>0</v>
      </c>
      <c r="Q111" s="58"/>
      <c r="R111" s="49">
        <f>S111+T111</f>
        <v>12500</v>
      </c>
      <c r="S111" s="46">
        <v>12500</v>
      </c>
      <c r="T111" s="46"/>
      <c r="U111" s="49">
        <f>V111+W111</f>
        <v>12500</v>
      </c>
      <c r="V111" s="46">
        <v>12500</v>
      </c>
      <c r="W111" s="55"/>
    </row>
    <row r="112" spans="1:23" ht="12.75" customHeight="1">
      <c r="A112" s="82" t="s">
        <v>317</v>
      </c>
      <c r="B112" s="83" t="s">
        <v>302</v>
      </c>
      <c r="C112" s="83" t="s">
        <v>222</v>
      </c>
      <c r="D112" s="83" t="s">
        <v>211</v>
      </c>
      <c r="E112" s="12" t="s">
        <v>318</v>
      </c>
      <c r="F112" s="44"/>
      <c r="G112" s="59"/>
      <c r="H112" s="59"/>
      <c r="I112" s="54"/>
      <c r="J112" s="59"/>
      <c r="K112" s="59"/>
      <c r="L112" s="45"/>
      <c r="M112" s="46"/>
      <c r="N112" s="46"/>
      <c r="O112" s="48"/>
      <c r="P112" s="47"/>
      <c r="Q112" s="58"/>
      <c r="R112" s="49"/>
      <c r="S112" s="46"/>
      <c r="T112" s="46"/>
      <c r="U112" s="49"/>
      <c r="V112" s="46"/>
      <c r="W112" s="55"/>
    </row>
    <row r="113" spans="1:23" ht="12.75" customHeight="1">
      <c r="A113" s="82" t="s">
        <v>319</v>
      </c>
      <c r="B113" s="83" t="s">
        <v>302</v>
      </c>
      <c r="C113" s="83" t="s">
        <v>222</v>
      </c>
      <c r="D113" s="83" t="s">
        <v>251</v>
      </c>
      <c r="E113" s="12" t="s">
        <v>320</v>
      </c>
      <c r="F113" s="44"/>
      <c r="G113" s="59"/>
      <c r="H113" s="59"/>
      <c r="I113" s="54"/>
      <c r="J113" s="59"/>
      <c r="K113" s="59"/>
      <c r="L113" s="45"/>
      <c r="M113" s="46"/>
      <c r="N113" s="46"/>
      <c r="O113" s="48"/>
      <c r="P113" s="47"/>
      <c r="Q113" s="58"/>
      <c r="R113" s="49"/>
      <c r="S113" s="46"/>
      <c r="T113" s="46"/>
      <c r="U113" s="49"/>
      <c r="V113" s="46"/>
      <c r="W113" s="55"/>
    </row>
    <row r="114" spans="1:255" s="86" customFormat="1" ht="28.5" customHeight="1">
      <c r="A114" s="82" t="s">
        <v>321</v>
      </c>
      <c r="B114" s="83" t="s">
        <v>302</v>
      </c>
      <c r="C114" s="83" t="s">
        <v>238</v>
      </c>
      <c r="D114" s="83" t="s">
        <v>195</v>
      </c>
      <c r="E114" s="27" t="s">
        <v>322</v>
      </c>
      <c r="F114" s="44"/>
      <c r="G114" s="54"/>
      <c r="H114" s="54"/>
      <c r="I114" s="54"/>
      <c r="J114" s="54"/>
      <c r="K114" s="54"/>
      <c r="L114" s="45"/>
      <c r="M114" s="46"/>
      <c r="N114" s="46"/>
      <c r="O114" s="48"/>
      <c r="P114" s="47"/>
      <c r="Q114" s="58"/>
      <c r="R114" s="49"/>
      <c r="S114" s="46"/>
      <c r="T114" s="46"/>
      <c r="U114" s="49"/>
      <c r="V114" s="46"/>
      <c r="W114" s="55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92"/>
      <c r="IU114" s="92"/>
    </row>
    <row r="115" spans="1:23" ht="12.75" customHeight="1">
      <c r="A115" s="82"/>
      <c r="B115" s="83"/>
      <c r="C115" s="83"/>
      <c r="D115" s="83"/>
      <c r="E115" s="12" t="s">
        <v>200</v>
      </c>
      <c r="F115" s="44"/>
      <c r="G115" s="59"/>
      <c r="H115" s="59"/>
      <c r="I115" s="54"/>
      <c r="J115" s="59"/>
      <c r="K115" s="59"/>
      <c r="L115" s="45"/>
      <c r="M115" s="46"/>
      <c r="N115" s="46"/>
      <c r="O115" s="48"/>
      <c r="P115" s="47"/>
      <c r="Q115" s="58"/>
      <c r="R115" s="49"/>
      <c r="S115" s="46"/>
      <c r="T115" s="46"/>
      <c r="U115" s="49"/>
      <c r="V115" s="46"/>
      <c r="W115" s="55"/>
    </row>
    <row r="116" spans="1:23" ht="12.75" customHeight="1">
      <c r="A116" s="82" t="s">
        <v>323</v>
      </c>
      <c r="B116" s="83" t="s">
        <v>302</v>
      </c>
      <c r="C116" s="83" t="s">
        <v>238</v>
      </c>
      <c r="D116" s="83" t="s">
        <v>198</v>
      </c>
      <c r="E116" s="12" t="s">
        <v>324</v>
      </c>
      <c r="F116" s="44"/>
      <c r="G116" s="59"/>
      <c r="H116" s="59"/>
      <c r="I116" s="54"/>
      <c r="J116" s="59"/>
      <c r="K116" s="59"/>
      <c r="L116" s="45"/>
      <c r="M116" s="46"/>
      <c r="N116" s="46"/>
      <c r="O116" s="48"/>
      <c r="P116" s="47"/>
      <c r="Q116" s="58"/>
      <c r="R116" s="49"/>
      <c r="S116" s="46"/>
      <c r="T116" s="46"/>
      <c r="U116" s="49"/>
      <c r="V116" s="46"/>
      <c r="W116" s="55"/>
    </row>
    <row r="117" spans="1:23" ht="12.75" customHeight="1">
      <c r="A117" s="82" t="s">
        <v>325</v>
      </c>
      <c r="B117" s="83" t="s">
        <v>302</v>
      </c>
      <c r="C117" s="83" t="s">
        <v>238</v>
      </c>
      <c r="D117" s="83" t="s">
        <v>204</v>
      </c>
      <c r="E117" s="12" t="s">
        <v>326</v>
      </c>
      <c r="F117" s="44"/>
      <c r="G117" s="59"/>
      <c r="H117" s="59"/>
      <c r="I117" s="54"/>
      <c r="J117" s="59"/>
      <c r="K117" s="59"/>
      <c r="L117" s="45"/>
      <c r="M117" s="46"/>
      <c r="N117" s="46"/>
      <c r="O117" s="48"/>
      <c r="P117" s="47"/>
      <c r="Q117" s="58"/>
      <c r="R117" s="49"/>
      <c r="S117" s="46"/>
      <c r="T117" s="46"/>
      <c r="U117" s="49"/>
      <c r="V117" s="46"/>
      <c r="W117" s="55"/>
    </row>
    <row r="118" spans="1:23" ht="12.75" customHeight="1">
      <c r="A118" s="82">
        <v>2860</v>
      </c>
      <c r="B118" s="83" t="s">
        <v>302</v>
      </c>
      <c r="C118" s="83">
        <v>6</v>
      </c>
      <c r="D118" s="83">
        <v>0</v>
      </c>
      <c r="E118" s="27" t="s">
        <v>570</v>
      </c>
      <c r="F118" s="44">
        <f>G118+H118</f>
        <v>126234.1414</v>
      </c>
      <c r="G118" s="59"/>
      <c r="H118" s="59">
        <f>H120</f>
        <v>126234.1414</v>
      </c>
      <c r="I118" s="54">
        <f>J118+K118</f>
        <v>1061000</v>
      </c>
      <c r="J118" s="59"/>
      <c r="K118" s="54">
        <f>K120</f>
        <v>1061000</v>
      </c>
      <c r="L118" s="45"/>
      <c r="M118" s="46"/>
      <c r="N118" s="45">
        <f>N120</f>
        <v>1405000</v>
      </c>
      <c r="O118" s="48"/>
      <c r="P118" s="47"/>
      <c r="Q118" s="47">
        <f>N118-K118</f>
        <v>344000</v>
      </c>
      <c r="R118" s="49"/>
      <c r="S118" s="46"/>
      <c r="T118" s="45">
        <f>T120</f>
        <v>390000</v>
      </c>
      <c r="U118" s="49"/>
      <c r="V118" s="46"/>
      <c r="W118" s="56">
        <f>W120</f>
        <v>45000</v>
      </c>
    </row>
    <row r="119" spans="1:23" ht="12.75" customHeight="1">
      <c r="A119" s="82"/>
      <c r="B119" s="83"/>
      <c r="C119" s="83"/>
      <c r="D119" s="83"/>
      <c r="E119" s="12" t="s">
        <v>200</v>
      </c>
      <c r="F119" s="44"/>
      <c r="G119" s="59"/>
      <c r="H119" s="59"/>
      <c r="I119" s="54"/>
      <c r="J119" s="59"/>
      <c r="K119" s="59"/>
      <c r="L119" s="45"/>
      <c r="M119" s="46"/>
      <c r="N119" s="46"/>
      <c r="O119" s="48"/>
      <c r="P119" s="47"/>
      <c r="Q119" s="58"/>
      <c r="R119" s="49"/>
      <c r="S119" s="46"/>
      <c r="T119" s="46"/>
      <c r="U119" s="49"/>
      <c r="V119" s="46"/>
      <c r="W119" s="55"/>
    </row>
    <row r="120" spans="1:23" ht="12.75" customHeight="1">
      <c r="A120" s="82">
        <v>2861</v>
      </c>
      <c r="B120" s="83" t="s">
        <v>302</v>
      </c>
      <c r="C120" s="83">
        <v>6</v>
      </c>
      <c r="D120" s="83">
        <v>1</v>
      </c>
      <c r="E120" s="12" t="s">
        <v>570</v>
      </c>
      <c r="F120" s="44">
        <f>G120+H120</f>
        <v>126234.1414</v>
      </c>
      <c r="G120" s="59"/>
      <c r="H120" s="59">
        <v>126234.1414</v>
      </c>
      <c r="I120" s="54">
        <f>J120+K120</f>
        <v>1061000</v>
      </c>
      <c r="J120" s="59"/>
      <c r="K120" s="59">
        <v>1061000</v>
      </c>
      <c r="L120" s="45"/>
      <c r="M120" s="46"/>
      <c r="N120" s="46">
        <v>1405000</v>
      </c>
      <c r="O120" s="48"/>
      <c r="P120" s="47"/>
      <c r="Q120" s="58">
        <f>N120-K120</f>
        <v>344000</v>
      </c>
      <c r="R120" s="49"/>
      <c r="S120" s="46"/>
      <c r="T120" s="46">
        <v>390000</v>
      </c>
      <c r="U120" s="49"/>
      <c r="V120" s="46"/>
      <c r="W120" s="55">
        <v>45000</v>
      </c>
    </row>
    <row r="121" spans="1:23" ht="11.25" customHeight="1">
      <c r="A121" s="82">
        <v>2900</v>
      </c>
      <c r="B121" s="83" t="s">
        <v>328</v>
      </c>
      <c r="C121" s="83">
        <v>0</v>
      </c>
      <c r="D121" s="83">
        <v>0</v>
      </c>
      <c r="E121" s="43" t="s">
        <v>573</v>
      </c>
      <c r="F121" s="44">
        <f>G121+H121</f>
        <v>676838.1</v>
      </c>
      <c r="G121" s="52">
        <f>G123+G127+G131+G134</f>
        <v>676838.1</v>
      </c>
      <c r="H121" s="52"/>
      <c r="I121" s="54">
        <f>J121+K121</f>
        <v>736573</v>
      </c>
      <c r="J121" s="52">
        <f>J123+J127+J131+J134</f>
        <v>736573</v>
      </c>
      <c r="K121" s="52"/>
      <c r="L121" s="45">
        <f>M121+N121</f>
        <v>886506.961</v>
      </c>
      <c r="M121" s="45">
        <f>M123+M127+M131+M134</f>
        <v>886506.961</v>
      </c>
      <c r="N121" s="46"/>
      <c r="O121" s="48">
        <f>P121+Q121</f>
        <v>149933.961</v>
      </c>
      <c r="P121" s="47">
        <f>M121-J121</f>
        <v>149933.961</v>
      </c>
      <c r="Q121" s="58"/>
      <c r="R121" s="48">
        <f>S121+T121</f>
        <v>895480.74</v>
      </c>
      <c r="S121" s="45">
        <f>S123+S127+S131+S134</f>
        <v>895480.74</v>
      </c>
      <c r="T121" s="45"/>
      <c r="U121" s="48">
        <f>V121+W121</f>
        <v>917902.44</v>
      </c>
      <c r="V121" s="45">
        <f>V123+V127+V131+V134</f>
        <v>917902.44</v>
      </c>
      <c r="W121" s="55"/>
    </row>
    <row r="122" spans="1:23" ht="11.25" customHeight="1">
      <c r="A122" s="82"/>
      <c r="B122" s="83"/>
      <c r="C122" s="83"/>
      <c r="D122" s="83"/>
      <c r="E122" s="12" t="s">
        <v>200</v>
      </c>
      <c r="F122" s="44"/>
      <c r="G122" s="52"/>
      <c r="H122" s="52"/>
      <c r="I122" s="54"/>
      <c r="J122" s="52"/>
      <c r="K122" s="52"/>
      <c r="L122" s="45"/>
      <c r="M122" s="46"/>
      <c r="N122" s="46"/>
      <c r="O122" s="48"/>
      <c r="P122" s="47"/>
      <c r="Q122" s="58"/>
      <c r="R122" s="49"/>
      <c r="S122" s="46"/>
      <c r="T122" s="46"/>
      <c r="U122" s="49"/>
      <c r="V122" s="46"/>
      <c r="W122" s="55"/>
    </row>
    <row r="123" spans="1:255" s="86" customFormat="1" ht="28.5" customHeight="1">
      <c r="A123" s="82" t="s">
        <v>330</v>
      </c>
      <c r="B123" s="83">
        <v>9</v>
      </c>
      <c r="C123" s="83" t="s">
        <v>198</v>
      </c>
      <c r="D123" s="83" t="s">
        <v>195</v>
      </c>
      <c r="E123" s="27" t="s">
        <v>331</v>
      </c>
      <c r="F123" s="44">
        <f>G123+H123</f>
        <v>441713.1</v>
      </c>
      <c r="G123" s="54">
        <f>G125</f>
        <v>441713.1</v>
      </c>
      <c r="H123" s="54"/>
      <c r="I123" s="54"/>
      <c r="J123" s="54">
        <f>J125</f>
        <v>499371</v>
      </c>
      <c r="K123" s="54"/>
      <c r="L123" s="45">
        <f>M123+N123</f>
        <v>642224.436</v>
      </c>
      <c r="M123" s="45">
        <f>M125</f>
        <v>642224.436</v>
      </c>
      <c r="N123" s="46"/>
      <c r="O123" s="48">
        <f>P123+Q123</f>
        <v>142853.436</v>
      </c>
      <c r="P123" s="47">
        <f>M123-J123</f>
        <v>142853.436</v>
      </c>
      <c r="Q123" s="58"/>
      <c r="R123" s="48">
        <f>S123+T123</f>
        <v>643180.74</v>
      </c>
      <c r="S123" s="45">
        <f>S125</f>
        <v>643180.74</v>
      </c>
      <c r="T123" s="45"/>
      <c r="U123" s="48">
        <f>V123+W123</f>
        <v>645402.44</v>
      </c>
      <c r="V123" s="45">
        <f>V125</f>
        <v>645402.44</v>
      </c>
      <c r="W123" s="55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  <c r="IU123" s="92"/>
    </row>
    <row r="124" spans="1:23" ht="12.75" customHeight="1">
      <c r="A124" s="82"/>
      <c r="B124" s="83"/>
      <c r="C124" s="83"/>
      <c r="D124" s="83"/>
      <c r="E124" s="12" t="s">
        <v>200</v>
      </c>
      <c r="F124" s="44"/>
      <c r="G124" s="59"/>
      <c r="H124" s="59"/>
      <c r="I124" s="54"/>
      <c r="J124" s="59"/>
      <c r="K124" s="59"/>
      <c r="L124" s="45"/>
      <c r="M124" s="46"/>
      <c r="N124" s="46"/>
      <c r="O124" s="48"/>
      <c r="P124" s="47"/>
      <c r="Q124" s="58"/>
      <c r="R124" s="49"/>
      <c r="S124" s="46"/>
      <c r="T124" s="46"/>
      <c r="U124" s="49"/>
      <c r="V124" s="46"/>
      <c r="W124" s="55"/>
    </row>
    <row r="125" spans="1:23" ht="12.75" customHeight="1">
      <c r="A125" s="82" t="s">
        <v>332</v>
      </c>
      <c r="B125" s="83" t="s">
        <v>328</v>
      </c>
      <c r="C125" s="83" t="s">
        <v>198</v>
      </c>
      <c r="D125" s="83" t="s">
        <v>198</v>
      </c>
      <c r="E125" s="12" t="s">
        <v>333</v>
      </c>
      <c r="F125" s="44">
        <f>G125+H125</f>
        <v>441713.1</v>
      </c>
      <c r="G125" s="59">
        <v>441713.1</v>
      </c>
      <c r="H125" s="59"/>
      <c r="I125" s="54">
        <f>J125+K125</f>
        <v>499371</v>
      </c>
      <c r="J125" s="59">
        <v>499371</v>
      </c>
      <c r="K125" s="59"/>
      <c r="L125" s="45">
        <f>M125+N125</f>
        <v>642224.436</v>
      </c>
      <c r="M125" s="46">
        <v>642224.436</v>
      </c>
      <c r="N125" s="46"/>
      <c r="O125" s="48">
        <f>P125+Q125</f>
        <v>142853.436</v>
      </c>
      <c r="P125" s="47">
        <f>M125-J125</f>
        <v>142853.436</v>
      </c>
      <c r="Q125" s="58"/>
      <c r="R125" s="49">
        <f>S125+T125</f>
        <v>643180.74</v>
      </c>
      <c r="S125" s="46">
        <v>643180.74</v>
      </c>
      <c r="T125" s="46"/>
      <c r="U125" s="49">
        <f>V125+W125</f>
        <v>645402.44</v>
      </c>
      <c r="V125" s="46">
        <v>645402.44</v>
      </c>
      <c r="W125" s="55"/>
    </row>
    <row r="126" spans="1:23" ht="12.75" customHeight="1">
      <c r="A126" s="82" t="s">
        <v>334</v>
      </c>
      <c r="B126" s="83" t="s">
        <v>328</v>
      </c>
      <c r="C126" s="83" t="s">
        <v>198</v>
      </c>
      <c r="D126" s="83" t="s">
        <v>222</v>
      </c>
      <c r="E126" s="12" t="s">
        <v>335</v>
      </c>
      <c r="F126" s="44"/>
      <c r="G126" s="59"/>
      <c r="H126" s="59"/>
      <c r="I126" s="54"/>
      <c r="J126" s="59"/>
      <c r="K126" s="59"/>
      <c r="L126" s="45"/>
      <c r="M126" s="46"/>
      <c r="N126" s="46"/>
      <c r="O126" s="48"/>
      <c r="P126" s="47"/>
      <c r="Q126" s="58"/>
      <c r="R126" s="49"/>
      <c r="S126" s="46"/>
      <c r="T126" s="46"/>
      <c r="U126" s="49"/>
      <c r="V126" s="46"/>
      <c r="W126" s="55"/>
    </row>
    <row r="127" spans="1:255" s="86" customFormat="1" ht="28.5" customHeight="1">
      <c r="A127" s="82" t="s">
        <v>336</v>
      </c>
      <c r="B127" s="83" t="s">
        <v>328</v>
      </c>
      <c r="C127" s="83" t="s">
        <v>222</v>
      </c>
      <c r="D127" s="83" t="s">
        <v>195</v>
      </c>
      <c r="E127" s="27" t="s">
        <v>337</v>
      </c>
      <c r="F127" s="44">
        <f>G127+H127</f>
        <v>1350</v>
      </c>
      <c r="G127" s="54">
        <f>G129</f>
        <v>1350</v>
      </c>
      <c r="H127" s="54"/>
      <c r="I127" s="54">
        <f>J127+K127</f>
        <v>1350</v>
      </c>
      <c r="J127" s="54">
        <f>J129</f>
        <v>1350</v>
      </c>
      <c r="K127" s="54"/>
      <c r="L127" s="45">
        <f>M127+N127</f>
        <v>1800</v>
      </c>
      <c r="M127" s="45">
        <f>M129</f>
        <v>1800</v>
      </c>
      <c r="N127" s="46"/>
      <c r="O127" s="48">
        <f>P127+Q127</f>
        <v>450</v>
      </c>
      <c r="P127" s="47">
        <f>M127-J127</f>
        <v>450</v>
      </c>
      <c r="Q127" s="58"/>
      <c r="R127" s="48">
        <f>S127+T127</f>
        <v>1800</v>
      </c>
      <c r="S127" s="45">
        <f>S129</f>
        <v>1800</v>
      </c>
      <c r="T127" s="45"/>
      <c r="U127" s="48">
        <f>V127+W127</f>
        <v>1800</v>
      </c>
      <c r="V127" s="45">
        <f>V129</f>
        <v>1800</v>
      </c>
      <c r="W127" s="55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  <c r="IU127" s="92"/>
    </row>
    <row r="128" spans="1:23" ht="12.75" customHeight="1">
      <c r="A128" s="82"/>
      <c r="B128" s="83"/>
      <c r="C128" s="83"/>
      <c r="D128" s="83"/>
      <c r="E128" s="12" t="s">
        <v>200</v>
      </c>
      <c r="F128" s="44"/>
      <c r="G128" s="59"/>
      <c r="H128" s="59"/>
      <c r="I128" s="54"/>
      <c r="J128" s="59"/>
      <c r="K128" s="59"/>
      <c r="L128" s="45"/>
      <c r="M128" s="46"/>
      <c r="N128" s="46"/>
      <c r="O128" s="48"/>
      <c r="P128" s="47"/>
      <c r="Q128" s="58"/>
      <c r="R128" s="49"/>
      <c r="S128" s="46"/>
      <c r="T128" s="46"/>
      <c r="U128" s="49"/>
      <c r="V128" s="46"/>
      <c r="W128" s="55"/>
    </row>
    <row r="129" spans="1:23" ht="12.75" customHeight="1">
      <c r="A129" s="82" t="s">
        <v>338</v>
      </c>
      <c r="B129" s="83" t="s">
        <v>328</v>
      </c>
      <c r="C129" s="83" t="s">
        <v>222</v>
      </c>
      <c r="D129" s="83" t="s">
        <v>198</v>
      </c>
      <c r="E129" s="12" t="s">
        <v>339</v>
      </c>
      <c r="F129" s="44">
        <f>G129+H129</f>
        <v>1350</v>
      </c>
      <c r="G129" s="59">
        <v>1350</v>
      </c>
      <c r="H129" s="59"/>
      <c r="I129" s="54">
        <f>J129+K129</f>
        <v>1350</v>
      </c>
      <c r="J129" s="59">
        <v>1350</v>
      </c>
      <c r="K129" s="59"/>
      <c r="L129" s="45">
        <f>M129+N129</f>
        <v>1800</v>
      </c>
      <c r="M129" s="46">
        <v>1800</v>
      </c>
      <c r="N129" s="46"/>
      <c r="O129" s="48">
        <f>P129+Q129</f>
        <v>450</v>
      </c>
      <c r="P129" s="47">
        <f>M129-J129</f>
        <v>450</v>
      </c>
      <c r="Q129" s="58"/>
      <c r="R129" s="49">
        <f>S129+T129</f>
        <v>1800</v>
      </c>
      <c r="S129" s="46">
        <v>1800</v>
      </c>
      <c r="T129" s="46"/>
      <c r="U129" s="49">
        <f>V129+W129</f>
        <v>1800</v>
      </c>
      <c r="V129" s="46">
        <v>1800</v>
      </c>
      <c r="W129" s="55"/>
    </row>
    <row r="130" spans="1:23" ht="12.75" customHeight="1">
      <c r="A130" s="82" t="s">
        <v>340</v>
      </c>
      <c r="B130" s="83" t="s">
        <v>328</v>
      </c>
      <c r="C130" s="83" t="s">
        <v>222</v>
      </c>
      <c r="D130" s="83" t="s">
        <v>222</v>
      </c>
      <c r="E130" s="12" t="s">
        <v>341</v>
      </c>
      <c r="F130" s="44"/>
      <c r="G130" s="59"/>
      <c r="H130" s="59"/>
      <c r="I130" s="54"/>
      <c r="J130" s="59"/>
      <c r="K130" s="59"/>
      <c r="L130" s="45"/>
      <c r="M130" s="46"/>
      <c r="N130" s="46"/>
      <c r="O130" s="48"/>
      <c r="P130" s="47"/>
      <c r="Q130" s="58"/>
      <c r="R130" s="49"/>
      <c r="S130" s="46"/>
      <c r="T130" s="46"/>
      <c r="U130" s="49"/>
      <c r="V130" s="46"/>
      <c r="W130" s="55"/>
    </row>
    <row r="131" spans="1:23" ht="12.75" customHeight="1">
      <c r="A131" s="82">
        <v>2940</v>
      </c>
      <c r="B131" s="83" t="s">
        <v>328</v>
      </c>
      <c r="C131" s="83">
        <v>4</v>
      </c>
      <c r="D131" s="83">
        <v>0</v>
      </c>
      <c r="E131" s="27" t="s">
        <v>571</v>
      </c>
      <c r="F131" s="44">
        <f>G131+H131</f>
        <v>23275</v>
      </c>
      <c r="G131" s="54">
        <f>G133</f>
        <v>23275</v>
      </c>
      <c r="H131" s="59"/>
      <c r="I131" s="54">
        <f>J131+K131</f>
        <v>17000</v>
      </c>
      <c r="J131" s="54">
        <f>J133</f>
        <v>17000</v>
      </c>
      <c r="K131" s="59"/>
      <c r="L131" s="45">
        <f>M131+N131</f>
        <v>20000</v>
      </c>
      <c r="M131" s="46">
        <f>M133</f>
        <v>20000</v>
      </c>
      <c r="N131" s="46"/>
      <c r="O131" s="48">
        <f>P131+Q131</f>
        <v>3000</v>
      </c>
      <c r="P131" s="47">
        <f>M131-J131</f>
        <v>3000</v>
      </c>
      <c r="Q131" s="58"/>
      <c r="R131" s="48">
        <f>S131+T131</f>
        <v>20000</v>
      </c>
      <c r="S131" s="45">
        <f>S133</f>
        <v>20000</v>
      </c>
      <c r="T131" s="45"/>
      <c r="U131" s="48">
        <f>V131+W131</f>
        <v>20000</v>
      </c>
      <c r="V131" s="45">
        <f>V133</f>
        <v>20000</v>
      </c>
      <c r="W131" s="55"/>
    </row>
    <row r="132" spans="1:23" ht="12.75" customHeight="1">
      <c r="A132" s="82"/>
      <c r="B132" s="83"/>
      <c r="C132" s="83"/>
      <c r="D132" s="83"/>
      <c r="E132" s="12" t="s">
        <v>200</v>
      </c>
      <c r="F132" s="44"/>
      <c r="G132" s="59"/>
      <c r="H132" s="59"/>
      <c r="I132" s="54"/>
      <c r="J132" s="54"/>
      <c r="K132" s="59"/>
      <c r="L132" s="45"/>
      <c r="M132" s="46"/>
      <c r="N132" s="46"/>
      <c r="O132" s="48"/>
      <c r="P132" s="47"/>
      <c r="Q132" s="58"/>
      <c r="R132" s="49"/>
      <c r="S132" s="46"/>
      <c r="T132" s="46"/>
      <c r="U132" s="49"/>
      <c r="V132" s="46"/>
      <c r="W132" s="55"/>
    </row>
    <row r="133" spans="1:23" ht="12.75" customHeight="1">
      <c r="A133" s="82">
        <v>2941</v>
      </c>
      <c r="B133" s="83" t="s">
        <v>328</v>
      </c>
      <c r="C133" s="83">
        <v>4</v>
      </c>
      <c r="D133" s="83">
        <v>1</v>
      </c>
      <c r="E133" s="12" t="s">
        <v>572</v>
      </c>
      <c r="F133" s="44">
        <f>G133+H133</f>
        <v>23275</v>
      </c>
      <c r="G133" s="59">
        <v>23275</v>
      </c>
      <c r="H133" s="59"/>
      <c r="I133" s="54">
        <f>J133+K133</f>
        <v>17000</v>
      </c>
      <c r="J133" s="59">
        <v>17000</v>
      </c>
      <c r="K133" s="59"/>
      <c r="L133" s="45">
        <f>M133+N133</f>
        <v>20000</v>
      </c>
      <c r="M133" s="46">
        <v>20000</v>
      </c>
      <c r="N133" s="46"/>
      <c r="O133" s="48">
        <f>P133+Q133</f>
        <v>3000</v>
      </c>
      <c r="P133" s="47">
        <f>M133-J133</f>
        <v>3000</v>
      </c>
      <c r="Q133" s="58"/>
      <c r="R133" s="49">
        <f>S133+T133</f>
        <v>20000</v>
      </c>
      <c r="S133" s="46">
        <v>20000</v>
      </c>
      <c r="T133" s="46"/>
      <c r="U133" s="49">
        <f>V133+W133</f>
        <v>20000</v>
      </c>
      <c r="V133" s="46">
        <v>20000</v>
      </c>
      <c r="W133" s="55"/>
    </row>
    <row r="134" spans="1:255" s="86" customFormat="1" ht="28.5" customHeight="1">
      <c r="A134" s="82" t="s">
        <v>342</v>
      </c>
      <c r="B134" s="83" t="s">
        <v>328</v>
      </c>
      <c r="C134" s="83" t="s">
        <v>211</v>
      </c>
      <c r="D134" s="83" t="s">
        <v>195</v>
      </c>
      <c r="E134" s="27" t="s">
        <v>343</v>
      </c>
      <c r="F134" s="44">
        <f>G134+H134</f>
        <v>210500</v>
      </c>
      <c r="G134" s="54">
        <f>G136</f>
        <v>210500</v>
      </c>
      <c r="H134" s="54"/>
      <c r="I134" s="54">
        <f>J134+K134</f>
        <v>218852</v>
      </c>
      <c r="J134" s="54">
        <f>J136</f>
        <v>218852</v>
      </c>
      <c r="K134" s="54"/>
      <c r="L134" s="45">
        <f>M134+N134</f>
        <v>222482.525</v>
      </c>
      <c r="M134" s="45">
        <f>M136</f>
        <v>222482.525</v>
      </c>
      <c r="N134" s="46"/>
      <c r="O134" s="48">
        <f>P134+Q134</f>
        <v>3630.524999999994</v>
      </c>
      <c r="P134" s="47">
        <f>M134-J134</f>
        <v>3630.524999999994</v>
      </c>
      <c r="Q134" s="58"/>
      <c r="R134" s="48">
        <f>S134+T134</f>
        <v>230500</v>
      </c>
      <c r="S134" s="45">
        <f>S136</f>
        <v>230500</v>
      </c>
      <c r="T134" s="45"/>
      <c r="U134" s="48">
        <f>V134+W134</f>
        <v>250700</v>
      </c>
      <c r="V134" s="45">
        <f>V136</f>
        <v>250700</v>
      </c>
      <c r="W134" s="55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</row>
    <row r="135" spans="1:23" ht="12.75" customHeight="1">
      <c r="A135" s="82"/>
      <c r="B135" s="83"/>
      <c r="C135" s="83"/>
      <c r="D135" s="83"/>
      <c r="E135" s="12" t="s">
        <v>200</v>
      </c>
      <c r="F135" s="44"/>
      <c r="G135" s="59"/>
      <c r="H135" s="59"/>
      <c r="I135" s="54"/>
      <c r="J135" s="59"/>
      <c r="K135" s="59"/>
      <c r="L135" s="45"/>
      <c r="M135" s="46"/>
      <c r="N135" s="46"/>
      <c r="O135" s="48"/>
      <c r="P135" s="47"/>
      <c r="Q135" s="58"/>
      <c r="R135" s="49"/>
      <c r="S135" s="46"/>
      <c r="T135" s="46"/>
      <c r="U135" s="49"/>
      <c r="V135" s="46"/>
      <c r="W135" s="55"/>
    </row>
    <row r="136" spans="1:23" ht="12.75" customHeight="1">
      <c r="A136" s="82" t="s">
        <v>344</v>
      </c>
      <c r="B136" s="83" t="s">
        <v>328</v>
      </c>
      <c r="C136" s="83" t="s">
        <v>211</v>
      </c>
      <c r="D136" s="83" t="s">
        <v>198</v>
      </c>
      <c r="E136" s="12" t="s">
        <v>345</v>
      </c>
      <c r="F136" s="44">
        <f>G136+H136</f>
        <v>210500</v>
      </c>
      <c r="G136" s="59">
        <v>210500</v>
      </c>
      <c r="H136" s="59"/>
      <c r="I136" s="54">
        <f>J136+K136</f>
        <v>218852</v>
      </c>
      <c r="J136" s="59">
        <v>218852</v>
      </c>
      <c r="K136" s="59"/>
      <c r="L136" s="45">
        <f>M136+N136</f>
        <v>222482.525</v>
      </c>
      <c r="M136" s="46">
        <v>222482.525</v>
      </c>
      <c r="N136" s="46"/>
      <c r="O136" s="48">
        <f>P136+Q136</f>
        <v>3630.524999999994</v>
      </c>
      <c r="P136" s="47">
        <f>M136-J136</f>
        <v>3630.524999999994</v>
      </c>
      <c r="Q136" s="58"/>
      <c r="R136" s="49">
        <f>S136+T136</f>
        <v>230500</v>
      </c>
      <c r="S136" s="46">
        <v>230500</v>
      </c>
      <c r="T136" s="46"/>
      <c r="U136" s="49">
        <f>V136+W136</f>
        <v>250700</v>
      </c>
      <c r="V136" s="46">
        <v>250700</v>
      </c>
      <c r="W136" s="55"/>
    </row>
    <row r="137" spans="1:255" s="86" customFormat="1" ht="28.5" customHeight="1">
      <c r="A137" s="82" t="s">
        <v>346</v>
      </c>
      <c r="B137" s="83" t="s">
        <v>328</v>
      </c>
      <c r="C137" s="83" t="s">
        <v>215</v>
      </c>
      <c r="D137" s="83" t="s">
        <v>195</v>
      </c>
      <c r="E137" s="27" t="s">
        <v>347</v>
      </c>
      <c r="F137" s="44"/>
      <c r="G137" s="54"/>
      <c r="H137" s="54"/>
      <c r="I137" s="54"/>
      <c r="J137" s="54"/>
      <c r="K137" s="54"/>
      <c r="L137" s="45"/>
      <c r="M137" s="46"/>
      <c r="N137" s="46"/>
      <c r="O137" s="48"/>
      <c r="P137" s="47"/>
      <c r="Q137" s="58"/>
      <c r="R137" s="49"/>
      <c r="S137" s="46"/>
      <c r="T137" s="46"/>
      <c r="U137" s="49"/>
      <c r="V137" s="46"/>
      <c r="W137" s="55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</row>
    <row r="138" spans="1:23" ht="12.75" customHeight="1">
      <c r="A138" s="82"/>
      <c r="B138" s="83"/>
      <c r="C138" s="83"/>
      <c r="D138" s="83"/>
      <c r="E138" s="12" t="s">
        <v>200</v>
      </c>
      <c r="F138" s="44"/>
      <c r="G138" s="59"/>
      <c r="H138" s="59"/>
      <c r="I138" s="59"/>
      <c r="J138" s="59"/>
      <c r="K138" s="59"/>
      <c r="L138" s="45"/>
      <c r="M138" s="46"/>
      <c r="N138" s="46"/>
      <c r="O138" s="48"/>
      <c r="P138" s="47"/>
      <c r="Q138" s="58"/>
      <c r="R138" s="49"/>
      <c r="S138" s="46"/>
      <c r="T138" s="46"/>
      <c r="U138" s="49"/>
      <c r="V138" s="46"/>
      <c r="W138" s="55"/>
    </row>
    <row r="139" spans="1:23" ht="12.75" customHeight="1">
      <c r="A139" s="82" t="s">
        <v>348</v>
      </c>
      <c r="B139" s="83" t="s">
        <v>328</v>
      </c>
      <c r="C139" s="83" t="s">
        <v>215</v>
      </c>
      <c r="D139" s="83" t="s">
        <v>198</v>
      </c>
      <c r="E139" s="12" t="s">
        <v>347</v>
      </c>
      <c r="F139" s="44"/>
      <c r="G139" s="59"/>
      <c r="H139" s="59"/>
      <c r="I139" s="59"/>
      <c r="J139" s="59"/>
      <c r="K139" s="59"/>
      <c r="L139" s="45"/>
      <c r="M139" s="46"/>
      <c r="N139" s="46"/>
      <c r="O139" s="48"/>
      <c r="P139" s="47"/>
      <c r="Q139" s="58"/>
      <c r="R139" s="49"/>
      <c r="S139" s="46"/>
      <c r="T139" s="46"/>
      <c r="U139" s="49"/>
      <c r="V139" s="46"/>
      <c r="W139" s="55"/>
    </row>
    <row r="140" spans="1:23" ht="12.75" customHeight="1">
      <c r="A140" s="82" t="s">
        <v>349</v>
      </c>
      <c r="B140" s="83" t="s">
        <v>350</v>
      </c>
      <c r="C140" s="83" t="s">
        <v>195</v>
      </c>
      <c r="D140" s="83" t="s">
        <v>195</v>
      </c>
      <c r="E140" s="26" t="s">
        <v>351</v>
      </c>
      <c r="F140" s="44">
        <f>G140+H140</f>
        <v>57530</v>
      </c>
      <c r="G140" s="52">
        <f>G148</f>
        <v>57530</v>
      </c>
      <c r="H140" s="52"/>
      <c r="I140" s="52">
        <f>J140+K140</f>
        <v>57500</v>
      </c>
      <c r="J140" s="52">
        <f>J148</f>
        <v>57500</v>
      </c>
      <c r="K140" s="52"/>
      <c r="L140" s="45">
        <f>M140+N140</f>
        <v>57500</v>
      </c>
      <c r="M140" s="45">
        <f>M148</f>
        <v>57500</v>
      </c>
      <c r="N140" s="46"/>
      <c r="O140" s="48">
        <f>P140+Q140</f>
        <v>0</v>
      </c>
      <c r="P140" s="47">
        <f>M140-J140</f>
        <v>0</v>
      </c>
      <c r="Q140" s="58"/>
      <c r="R140" s="48">
        <f>S140+T140</f>
        <v>57500</v>
      </c>
      <c r="S140" s="45">
        <f>S148</f>
        <v>57500</v>
      </c>
      <c r="T140" s="45"/>
      <c r="U140" s="48">
        <f>V140+W140</f>
        <v>57500</v>
      </c>
      <c r="V140" s="45">
        <f>V148</f>
        <v>57500</v>
      </c>
      <c r="W140" s="55"/>
    </row>
    <row r="141" spans="1:23" ht="12.75" customHeight="1">
      <c r="A141" s="82"/>
      <c r="B141" s="83"/>
      <c r="C141" s="83"/>
      <c r="D141" s="83"/>
      <c r="E141" s="12" t="s">
        <v>5</v>
      </c>
      <c r="F141" s="44"/>
      <c r="G141" s="59"/>
      <c r="H141" s="59"/>
      <c r="I141" s="59"/>
      <c r="J141" s="59"/>
      <c r="K141" s="59"/>
      <c r="L141" s="45"/>
      <c r="M141" s="46"/>
      <c r="N141" s="46"/>
      <c r="O141" s="48"/>
      <c r="P141" s="47"/>
      <c r="Q141" s="58"/>
      <c r="R141" s="49"/>
      <c r="S141" s="46"/>
      <c r="T141" s="46"/>
      <c r="U141" s="49"/>
      <c r="V141" s="46"/>
      <c r="W141" s="55"/>
    </row>
    <row r="142" spans="1:255" s="86" customFormat="1" ht="28.5" customHeight="1">
      <c r="A142" s="82" t="s">
        <v>352</v>
      </c>
      <c r="B142" s="83" t="s">
        <v>350</v>
      </c>
      <c r="C142" s="83" t="s">
        <v>204</v>
      </c>
      <c r="D142" s="83" t="s">
        <v>195</v>
      </c>
      <c r="E142" s="27" t="s">
        <v>353</v>
      </c>
      <c r="F142" s="44"/>
      <c r="G142" s="54"/>
      <c r="H142" s="54"/>
      <c r="I142" s="54"/>
      <c r="J142" s="54"/>
      <c r="K142" s="54"/>
      <c r="L142" s="45"/>
      <c r="M142" s="46"/>
      <c r="N142" s="46"/>
      <c r="O142" s="48"/>
      <c r="P142" s="47"/>
      <c r="Q142" s="58"/>
      <c r="R142" s="49"/>
      <c r="S142" s="46"/>
      <c r="T142" s="46"/>
      <c r="U142" s="49"/>
      <c r="V142" s="46"/>
      <c r="W142" s="55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</row>
    <row r="143" spans="1:23" ht="12.75" customHeight="1">
      <c r="A143" s="82"/>
      <c r="B143" s="83"/>
      <c r="C143" s="83"/>
      <c r="D143" s="83"/>
      <c r="E143" s="12" t="s">
        <v>200</v>
      </c>
      <c r="F143" s="44"/>
      <c r="G143" s="59"/>
      <c r="H143" s="59"/>
      <c r="I143" s="59"/>
      <c r="J143" s="59"/>
      <c r="K143" s="59"/>
      <c r="L143" s="45"/>
      <c r="M143" s="46"/>
      <c r="N143" s="46"/>
      <c r="O143" s="48"/>
      <c r="P143" s="47"/>
      <c r="Q143" s="58"/>
      <c r="R143" s="49"/>
      <c r="S143" s="46"/>
      <c r="T143" s="46"/>
      <c r="U143" s="49"/>
      <c r="V143" s="46"/>
      <c r="W143" s="55"/>
    </row>
    <row r="144" spans="1:23" ht="12.75" customHeight="1">
      <c r="A144" s="82" t="s">
        <v>354</v>
      </c>
      <c r="B144" s="83" t="s">
        <v>350</v>
      </c>
      <c r="C144" s="83" t="s">
        <v>204</v>
      </c>
      <c r="D144" s="83" t="s">
        <v>198</v>
      </c>
      <c r="E144" s="12" t="s">
        <v>353</v>
      </c>
      <c r="F144" s="44"/>
      <c r="G144" s="59"/>
      <c r="H144" s="59"/>
      <c r="I144" s="59"/>
      <c r="J144" s="59"/>
      <c r="K144" s="59"/>
      <c r="L144" s="45"/>
      <c r="M144" s="46"/>
      <c r="N144" s="46"/>
      <c r="O144" s="48"/>
      <c r="P144" s="47"/>
      <c r="Q144" s="58"/>
      <c r="R144" s="49"/>
      <c r="S144" s="46"/>
      <c r="T144" s="46"/>
      <c r="U144" s="49"/>
      <c r="V144" s="46"/>
      <c r="W144" s="55"/>
    </row>
    <row r="145" spans="1:255" s="86" customFormat="1" ht="28.5" customHeight="1">
      <c r="A145" s="82" t="s">
        <v>355</v>
      </c>
      <c r="B145" s="83" t="s">
        <v>350</v>
      </c>
      <c r="C145" s="83" t="s">
        <v>238</v>
      </c>
      <c r="D145" s="83" t="s">
        <v>195</v>
      </c>
      <c r="E145" s="27" t="s">
        <v>356</v>
      </c>
      <c r="F145" s="44"/>
      <c r="G145" s="54"/>
      <c r="H145" s="54"/>
      <c r="I145" s="54"/>
      <c r="J145" s="54"/>
      <c r="K145" s="54"/>
      <c r="L145" s="45"/>
      <c r="M145" s="46"/>
      <c r="N145" s="46"/>
      <c r="O145" s="48"/>
      <c r="P145" s="47"/>
      <c r="Q145" s="58"/>
      <c r="R145" s="49"/>
      <c r="S145" s="46"/>
      <c r="T145" s="46"/>
      <c r="U145" s="49"/>
      <c r="V145" s="46"/>
      <c r="W145" s="55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  <c r="IU145" s="92"/>
    </row>
    <row r="146" spans="1:23" ht="12.75" customHeight="1">
      <c r="A146" s="82"/>
      <c r="B146" s="83"/>
      <c r="C146" s="83"/>
      <c r="D146" s="83"/>
      <c r="E146" s="12" t="s">
        <v>200</v>
      </c>
      <c r="F146" s="44"/>
      <c r="G146" s="59"/>
      <c r="H146" s="59"/>
      <c r="I146" s="59"/>
      <c r="J146" s="59"/>
      <c r="K146" s="59"/>
      <c r="L146" s="45"/>
      <c r="M146" s="46"/>
      <c r="N146" s="46"/>
      <c r="O146" s="48"/>
      <c r="P146" s="47"/>
      <c r="Q146" s="58"/>
      <c r="R146" s="49"/>
      <c r="S146" s="46"/>
      <c r="T146" s="46"/>
      <c r="U146" s="49"/>
      <c r="V146" s="46"/>
      <c r="W146" s="55"/>
    </row>
    <row r="147" spans="1:23" ht="12.75" customHeight="1">
      <c r="A147" s="82" t="s">
        <v>357</v>
      </c>
      <c r="B147" s="83" t="s">
        <v>350</v>
      </c>
      <c r="C147" s="83" t="s">
        <v>238</v>
      </c>
      <c r="D147" s="83" t="s">
        <v>198</v>
      </c>
      <c r="E147" s="12" t="s">
        <v>356</v>
      </c>
      <c r="F147" s="44"/>
      <c r="G147" s="59"/>
      <c r="H147" s="59"/>
      <c r="I147" s="59"/>
      <c r="J147" s="59"/>
      <c r="K147" s="59"/>
      <c r="L147" s="45"/>
      <c r="M147" s="46"/>
      <c r="N147" s="46"/>
      <c r="O147" s="48"/>
      <c r="P147" s="47"/>
      <c r="Q147" s="58"/>
      <c r="R147" s="49"/>
      <c r="S147" s="46"/>
      <c r="T147" s="46"/>
      <c r="U147" s="49"/>
      <c r="V147" s="46"/>
      <c r="W147" s="55"/>
    </row>
    <row r="148" spans="1:255" s="86" customFormat="1" ht="28.5" customHeight="1">
      <c r="A148" s="82" t="s">
        <v>358</v>
      </c>
      <c r="B148" s="83" t="s">
        <v>350</v>
      </c>
      <c r="C148" s="83" t="s">
        <v>251</v>
      </c>
      <c r="D148" s="83" t="s">
        <v>195</v>
      </c>
      <c r="E148" s="27" t="s">
        <v>359</v>
      </c>
      <c r="F148" s="44">
        <f>G148+H148</f>
        <v>57530</v>
      </c>
      <c r="G148" s="54">
        <f>G150</f>
        <v>57530</v>
      </c>
      <c r="H148" s="54"/>
      <c r="I148" s="54">
        <f>J148+K148</f>
        <v>57500</v>
      </c>
      <c r="J148" s="54">
        <f>J150</f>
        <v>57500</v>
      </c>
      <c r="K148" s="54"/>
      <c r="L148" s="45">
        <f>M148+N148</f>
        <v>57500</v>
      </c>
      <c r="M148" s="45">
        <f>M150</f>
        <v>57500</v>
      </c>
      <c r="N148" s="46"/>
      <c r="O148" s="48">
        <f>P148+Q148</f>
        <v>0</v>
      </c>
      <c r="P148" s="47">
        <f>M148-J148</f>
        <v>0</v>
      </c>
      <c r="Q148" s="58"/>
      <c r="R148" s="48">
        <f>S148+T148</f>
        <v>57500</v>
      </c>
      <c r="S148" s="45">
        <f>S150</f>
        <v>57500</v>
      </c>
      <c r="T148" s="45"/>
      <c r="U148" s="48">
        <f>V148+W148</f>
        <v>57500</v>
      </c>
      <c r="V148" s="45">
        <f>V150</f>
        <v>57500</v>
      </c>
      <c r="W148" s="55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  <c r="IU148" s="92"/>
    </row>
    <row r="149" spans="1:23" ht="12.75" customHeight="1">
      <c r="A149" s="82"/>
      <c r="B149" s="83"/>
      <c r="C149" s="83"/>
      <c r="D149" s="83"/>
      <c r="E149" s="12" t="s">
        <v>200</v>
      </c>
      <c r="F149" s="44"/>
      <c r="G149" s="59"/>
      <c r="H149" s="59"/>
      <c r="I149" s="54"/>
      <c r="J149" s="59"/>
      <c r="K149" s="59"/>
      <c r="L149" s="45"/>
      <c r="M149" s="46"/>
      <c r="N149" s="46"/>
      <c r="O149" s="48"/>
      <c r="P149" s="47"/>
      <c r="Q149" s="58"/>
      <c r="R149" s="49"/>
      <c r="S149" s="46"/>
      <c r="T149" s="46"/>
      <c r="U149" s="49"/>
      <c r="V149" s="46"/>
      <c r="W149" s="55"/>
    </row>
    <row r="150" spans="1:23" ht="21.75" customHeight="1">
      <c r="A150" s="82" t="s">
        <v>360</v>
      </c>
      <c r="B150" s="83" t="s">
        <v>350</v>
      </c>
      <c r="C150" s="83" t="s">
        <v>251</v>
      </c>
      <c r="D150" s="83" t="s">
        <v>198</v>
      </c>
      <c r="E150" s="12" t="s">
        <v>359</v>
      </c>
      <c r="F150" s="44">
        <f>G150+H150</f>
        <v>57530</v>
      </c>
      <c r="G150" s="59">
        <v>57530</v>
      </c>
      <c r="H150" s="59"/>
      <c r="I150" s="54">
        <f>J150+K150</f>
        <v>57500</v>
      </c>
      <c r="J150" s="59">
        <v>57500</v>
      </c>
      <c r="K150" s="59"/>
      <c r="L150" s="45">
        <f>M150+N150</f>
        <v>57500</v>
      </c>
      <c r="M150" s="46">
        <v>57500</v>
      </c>
      <c r="N150" s="46"/>
      <c r="O150" s="48">
        <f>P150+Q150</f>
        <v>0</v>
      </c>
      <c r="P150" s="47">
        <f>M150-J150</f>
        <v>0</v>
      </c>
      <c r="Q150" s="58"/>
      <c r="R150" s="49">
        <f>S150+T150</f>
        <v>57500</v>
      </c>
      <c r="S150" s="46">
        <v>57500</v>
      </c>
      <c r="T150" s="46"/>
      <c r="U150" s="49">
        <f>V150+W150</f>
        <v>57500</v>
      </c>
      <c r="V150" s="46">
        <v>57500</v>
      </c>
      <c r="W150" s="55"/>
    </row>
    <row r="151" spans="1:255" s="86" customFormat="1" ht="28.5" customHeight="1">
      <c r="A151" s="82" t="s">
        <v>361</v>
      </c>
      <c r="B151" s="83" t="s">
        <v>350</v>
      </c>
      <c r="C151" s="83" t="s">
        <v>256</v>
      </c>
      <c r="D151" s="83" t="s">
        <v>195</v>
      </c>
      <c r="E151" s="27" t="s">
        <v>362</v>
      </c>
      <c r="F151" s="44"/>
      <c r="G151" s="54"/>
      <c r="H151" s="54"/>
      <c r="I151" s="54"/>
      <c r="J151" s="54"/>
      <c r="K151" s="54"/>
      <c r="L151" s="45"/>
      <c r="M151" s="46"/>
      <c r="N151" s="46"/>
      <c r="O151" s="48"/>
      <c r="P151" s="47"/>
      <c r="Q151" s="58"/>
      <c r="R151" s="49"/>
      <c r="S151" s="46"/>
      <c r="T151" s="46"/>
      <c r="U151" s="49"/>
      <c r="V151" s="46"/>
      <c r="W151" s="55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  <c r="IU151" s="92"/>
    </row>
    <row r="152" spans="1:23" ht="22.5" customHeight="1">
      <c r="A152" s="82"/>
      <c r="B152" s="83"/>
      <c r="C152" s="83"/>
      <c r="D152" s="83"/>
      <c r="E152" s="12" t="s">
        <v>200</v>
      </c>
      <c r="F152" s="44"/>
      <c r="G152" s="59"/>
      <c r="H152" s="59"/>
      <c r="I152" s="54"/>
      <c r="J152" s="59"/>
      <c r="K152" s="59"/>
      <c r="L152" s="45"/>
      <c r="M152" s="46"/>
      <c r="N152" s="46"/>
      <c r="O152" s="48"/>
      <c r="P152" s="47"/>
      <c r="Q152" s="58"/>
      <c r="R152" s="49"/>
      <c r="S152" s="46"/>
      <c r="T152" s="46"/>
      <c r="U152" s="49"/>
      <c r="V152" s="46"/>
      <c r="W152" s="55"/>
    </row>
    <row r="153" spans="1:23" ht="12.75" customHeight="1">
      <c r="A153" s="82" t="s">
        <v>363</v>
      </c>
      <c r="B153" s="83" t="s">
        <v>350</v>
      </c>
      <c r="C153" s="83" t="s">
        <v>256</v>
      </c>
      <c r="D153" s="83" t="s">
        <v>222</v>
      </c>
      <c r="E153" s="12" t="s">
        <v>364</v>
      </c>
      <c r="F153" s="44"/>
      <c r="G153" s="59"/>
      <c r="H153" s="59"/>
      <c r="I153" s="54"/>
      <c r="J153" s="59"/>
      <c r="K153" s="59"/>
      <c r="L153" s="45"/>
      <c r="M153" s="46"/>
      <c r="N153" s="46"/>
      <c r="O153" s="48"/>
      <c r="P153" s="47"/>
      <c r="Q153" s="58"/>
      <c r="R153" s="49"/>
      <c r="S153" s="46"/>
      <c r="T153" s="46"/>
      <c r="U153" s="49"/>
      <c r="V153" s="46"/>
      <c r="W153" s="55"/>
    </row>
    <row r="154" spans="1:23" ht="24.75" customHeight="1">
      <c r="A154" s="82" t="s">
        <v>365</v>
      </c>
      <c r="B154" s="83" t="s">
        <v>366</v>
      </c>
      <c r="C154" s="83" t="s">
        <v>195</v>
      </c>
      <c r="D154" s="83" t="s">
        <v>195</v>
      </c>
      <c r="E154" s="26" t="s">
        <v>367</v>
      </c>
      <c r="F154" s="44"/>
      <c r="G154" s="52"/>
      <c r="H154" s="52"/>
      <c r="I154" s="54">
        <f>J154+K154</f>
        <v>50000</v>
      </c>
      <c r="J154" s="52">
        <f>J156</f>
        <v>50000</v>
      </c>
      <c r="K154" s="52"/>
      <c r="L154" s="45">
        <f>M154+N154</f>
        <v>100000</v>
      </c>
      <c r="M154" s="45">
        <f>M156</f>
        <v>100000</v>
      </c>
      <c r="N154" s="46"/>
      <c r="O154" s="47">
        <f>P154+Q154</f>
        <v>50000</v>
      </c>
      <c r="P154" s="47">
        <f>M154-J154</f>
        <v>50000</v>
      </c>
      <c r="Q154" s="58"/>
      <c r="R154" s="48">
        <f>S154+T154</f>
        <v>100000</v>
      </c>
      <c r="S154" s="45">
        <f>S156</f>
        <v>100000</v>
      </c>
      <c r="T154" s="45"/>
      <c r="U154" s="48">
        <f>V154+W154</f>
        <v>100000</v>
      </c>
      <c r="V154" s="45">
        <f>V156</f>
        <v>100000</v>
      </c>
      <c r="W154" s="55"/>
    </row>
    <row r="155" spans="1:23" ht="15.75" customHeight="1">
      <c r="A155" s="82"/>
      <c r="B155" s="83"/>
      <c r="C155" s="83"/>
      <c r="D155" s="83"/>
      <c r="E155" s="12" t="s">
        <v>5</v>
      </c>
      <c r="F155" s="44"/>
      <c r="G155" s="59"/>
      <c r="H155" s="59"/>
      <c r="I155" s="54"/>
      <c r="J155" s="59"/>
      <c r="K155" s="59"/>
      <c r="L155" s="45"/>
      <c r="M155" s="45"/>
      <c r="N155" s="46"/>
      <c r="O155" s="47"/>
      <c r="P155" s="47"/>
      <c r="Q155" s="58"/>
      <c r="R155" s="49"/>
      <c r="S155" s="46"/>
      <c r="T155" s="46"/>
      <c r="U155" s="49"/>
      <c r="V155" s="46"/>
      <c r="W155" s="55"/>
    </row>
    <row r="156" spans="1:255" s="86" customFormat="1" ht="29.25" customHeight="1">
      <c r="A156" s="82" t="s">
        <v>368</v>
      </c>
      <c r="B156" s="83" t="s">
        <v>366</v>
      </c>
      <c r="C156" s="83" t="s">
        <v>198</v>
      </c>
      <c r="D156" s="83" t="s">
        <v>195</v>
      </c>
      <c r="E156" s="27" t="s">
        <v>369</v>
      </c>
      <c r="F156" s="44"/>
      <c r="G156" s="54"/>
      <c r="H156" s="54"/>
      <c r="I156" s="54">
        <f>J156+K156</f>
        <v>50000</v>
      </c>
      <c r="J156" s="54">
        <f>J158</f>
        <v>50000</v>
      </c>
      <c r="K156" s="54"/>
      <c r="L156" s="45">
        <f>M156+N156</f>
        <v>100000</v>
      </c>
      <c r="M156" s="45">
        <f>M158</f>
        <v>100000</v>
      </c>
      <c r="N156" s="46"/>
      <c r="O156" s="47">
        <f>P156+Q156</f>
        <v>50000</v>
      </c>
      <c r="P156" s="47">
        <f>M156-J156</f>
        <v>50000</v>
      </c>
      <c r="Q156" s="58"/>
      <c r="R156" s="48">
        <f>S156+T156</f>
        <v>100000</v>
      </c>
      <c r="S156" s="45">
        <f>S158</f>
        <v>100000</v>
      </c>
      <c r="T156" s="45"/>
      <c r="U156" s="48">
        <f>V156+W156</f>
        <v>100000</v>
      </c>
      <c r="V156" s="45">
        <f>V158</f>
        <v>100000</v>
      </c>
      <c r="W156" s="55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  <c r="IT156" s="92"/>
      <c r="IU156" s="92"/>
    </row>
    <row r="157" spans="1:23" ht="18.75" customHeight="1">
      <c r="A157" s="82"/>
      <c r="B157" s="83"/>
      <c r="C157" s="83"/>
      <c r="D157" s="83"/>
      <c r="E157" s="12" t="s">
        <v>200</v>
      </c>
      <c r="F157" s="44"/>
      <c r="G157" s="59"/>
      <c r="H157" s="59"/>
      <c r="I157" s="54"/>
      <c r="J157" s="59"/>
      <c r="K157" s="59"/>
      <c r="L157" s="45"/>
      <c r="M157" s="46"/>
      <c r="N157" s="46"/>
      <c r="O157" s="47"/>
      <c r="P157" s="47"/>
      <c r="Q157" s="58"/>
      <c r="R157" s="49"/>
      <c r="S157" s="46"/>
      <c r="T157" s="46"/>
      <c r="U157" s="49"/>
      <c r="V157" s="46"/>
      <c r="W157" s="55"/>
    </row>
    <row r="158" spans="1:23" ht="23.25" customHeight="1" thickBot="1">
      <c r="A158" s="95" t="s">
        <v>370</v>
      </c>
      <c r="B158" s="96" t="s">
        <v>366</v>
      </c>
      <c r="C158" s="96" t="s">
        <v>198</v>
      </c>
      <c r="D158" s="96" t="s">
        <v>222</v>
      </c>
      <c r="E158" s="97" t="s">
        <v>371</v>
      </c>
      <c r="F158" s="44"/>
      <c r="G158" s="98"/>
      <c r="H158" s="98"/>
      <c r="I158" s="98"/>
      <c r="J158" s="98">
        <v>50000</v>
      </c>
      <c r="K158" s="98"/>
      <c r="L158" s="45">
        <f>M158+N158</f>
        <v>100000</v>
      </c>
      <c r="M158" s="99">
        <v>100000</v>
      </c>
      <c r="N158" s="99"/>
      <c r="O158" s="47">
        <f>P158+Q158</f>
        <v>50000</v>
      </c>
      <c r="P158" s="47">
        <f>M158-J158</f>
        <v>50000</v>
      </c>
      <c r="Q158" s="58"/>
      <c r="R158" s="49">
        <f>S158+T158</f>
        <v>100000</v>
      </c>
      <c r="S158" s="99">
        <v>100000</v>
      </c>
      <c r="T158" s="99"/>
      <c r="U158" s="49">
        <f>V158+W158</f>
        <v>100000</v>
      </c>
      <c r="V158" s="99">
        <v>100000</v>
      </c>
      <c r="W158" s="100"/>
    </row>
  </sheetData>
  <sheetProtection/>
  <mergeCells count="25">
    <mergeCell ref="R7:R8"/>
    <mergeCell ref="S7:T7"/>
    <mergeCell ref="U7:U8"/>
    <mergeCell ref="V7:W7"/>
    <mergeCell ref="L7:L8"/>
    <mergeCell ref="M7:N7"/>
    <mergeCell ref="P7:Q7"/>
    <mergeCell ref="O7:O8"/>
    <mergeCell ref="O6:Q6"/>
    <mergeCell ref="G7:H7"/>
    <mergeCell ref="L6:N6"/>
    <mergeCell ref="I6:K6"/>
    <mergeCell ref="F7:F8"/>
    <mergeCell ref="I7:I8"/>
    <mergeCell ref="J7:K7"/>
    <mergeCell ref="V2:W2"/>
    <mergeCell ref="A4:W4"/>
    <mergeCell ref="A6:A8"/>
    <mergeCell ref="B6:B8"/>
    <mergeCell ref="C6:C8"/>
    <mergeCell ref="D6:D8"/>
    <mergeCell ref="E6:E8"/>
    <mergeCell ref="F6:H6"/>
    <mergeCell ref="R6:T6"/>
    <mergeCell ref="U6:W6"/>
  </mergeCells>
  <printOptions/>
  <pageMargins left="0.25" right="0.25" top="0.75" bottom="0.75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zoomScale="110" zoomScaleNormal="110" zoomScalePageLayoutView="0" workbookViewId="0" topLeftCell="B1">
      <selection activeCell="I9" sqref="I9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5.00390625" style="2" customWidth="1"/>
    <col min="5" max="5" width="14.421875" style="2" customWidth="1"/>
    <col min="6" max="6" width="15.421875" style="2" customWidth="1"/>
    <col min="7" max="7" width="14.8515625" style="2" customWidth="1"/>
    <col min="8" max="8" width="14.28125" style="2" customWidth="1"/>
    <col min="9" max="9" width="15.8515625" style="2" customWidth="1"/>
    <col min="10" max="10" width="14.421875" style="1" customWidth="1"/>
    <col min="11" max="11" width="15.00390625" style="1" customWidth="1"/>
    <col min="12" max="12" width="15.140625" style="1" customWidth="1"/>
    <col min="13" max="13" width="14.00390625" style="1" customWidth="1"/>
    <col min="14" max="14" width="14.28125" style="1" customWidth="1"/>
    <col min="15" max="15" width="14.140625" style="1" customWidth="1"/>
    <col min="16" max="16" width="15.140625" style="1" customWidth="1"/>
    <col min="17" max="17" width="14.28125" style="1" customWidth="1"/>
    <col min="18" max="18" width="15.421875" style="1" customWidth="1"/>
    <col min="19" max="19" width="15.140625" style="1" customWidth="1"/>
    <col min="20" max="20" width="17.140625" style="1" customWidth="1"/>
    <col min="21" max="21" width="14.421875" style="1" customWidth="1"/>
  </cols>
  <sheetData>
    <row r="1" spans="20:21" ht="108.75" customHeight="1">
      <c r="T1" s="271" t="s">
        <v>680</v>
      </c>
      <c r="U1" s="271"/>
    </row>
    <row r="2" spans="1:21" ht="42.75" customHeight="1">
      <c r="A2" s="272" t="s">
        <v>665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0" ht="18.75" customHeight="1">
      <c r="A3" s="18"/>
      <c r="B3" s="19"/>
      <c r="C3" s="18"/>
      <c r="D3" s="18"/>
      <c r="E3" s="18"/>
      <c r="F3" s="18"/>
      <c r="G3" s="18"/>
      <c r="H3" s="18"/>
      <c r="I3" s="18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ht="23.25" customHeight="1">
      <c r="A4" s="273" t="s">
        <v>1</v>
      </c>
      <c r="B4" s="274" t="s">
        <v>372</v>
      </c>
      <c r="C4" s="273" t="s">
        <v>373</v>
      </c>
      <c r="D4" s="276" t="s">
        <v>659</v>
      </c>
      <c r="E4" s="276"/>
      <c r="F4" s="276"/>
      <c r="G4" s="276" t="s">
        <v>660</v>
      </c>
      <c r="H4" s="276"/>
      <c r="I4" s="276"/>
      <c r="J4" s="276" t="s">
        <v>184</v>
      </c>
      <c r="K4" s="276"/>
      <c r="L4" s="276"/>
      <c r="M4" s="277" t="s">
        <v>661</v>
      </c>
      <c r="N4" s="277"/>
      <c r="O4" s="277"/>
      <c r="P4" s="276" t="s">
        <v>185</v>
      </c>
      <c r="Q4" s="276"/>
      <c r="R4" s="276"/>
      <c r="S4" s="276" t="s">
        <v>662</v>
      </c>
      <c r="T4" s="276"/>
      <c r="U4" s="276"/>
    </row>
    <row r="5" spans="1:21" ht="20.25" customHeight="1">
      <c r="A5" s="273"/>
      <c r="B5" s="274"/>
      <c r="C5" s="273"/>
      <c r="D5" s="275" t="s">
        <v>4</v>
      </c>
      <c r="E5" s="275" t="s">
        <v>5</v>
      </c>
      <c r="F5" s="275"/>
      <c r="G5" s="275" t="s">
        <v>4</v>
      </c>
      <c r="H5" s="275" t="s">
        <v>5</v>
      </c>
      <c r="I5" s="275"/>
      <c r="J5" s="275" t="s">
        <v>4</v>
      </c>
      <c r="K5" s="275" t="s">
        <v>5</v>
      </c>
      <c r="L5" s="275"/>
      <c r="M5" s="275" t="s">
        <v>4</v>
      </c>
      <c r="N5" s="275" t="s">
        <v>5</v>
      </c>
      <c r="O5" s="275"/>
      <c r="P5" s="275" t="s">
        <v>4</v>
      </c>
      <c r="Q5" s="275" t="s">
        <v>5</v>
      </c>
      <c r="R5" s="275"/>
      <c r="S5" s="275" t="s">
        <v>4</v>
      </c>
      <c r="T5" s="275" t="s">
        <v>5</v>
      </c>
      <c r="U5" s="275"/>
    </row>
    <row r="6" spans="1:21" ht="34.5" customHeight="1">
      <c r="A6" s="273"/>
      <c r="B6" s="274"/>
      <c r="C6" s="273"/>
      <c r="D6" s="275"/>
      <c r="E6" s="9" t="s">
        <v>6</v>
      </c>
      <c r="F6" s="9" t="s">
        <v>7</v>
      </c>
      <c r="G6" s="275"/>
      <c r="H6" s="9" t="s">
        <v>6</v>
      </c>
      <c r="I6" s="9" t="s">
        <v>7</v>
      </c>
      <c r="J6" s="275"/>
      <c r="K6" s="9" t="s">
        <v>6</v>
      </c>
      <c r="L6" s="9" t="s">
        <v>7</v>
      </c>
      <c r="M6" s="275"/>
      <c r="N6" s="9" t="s">
        <v>6</v>
      </c>
      <c r="O6" s="9" t="s">
        <v>7</v>
      </c>
      <c r="P6" s="275"/>
      <c r="Q6" s="9" t="s">
        <v>6</v>
      </c>
      <c r="R6" s="9" t="s">
        <v>7</v>
      </c>
      <c r="S6" s="275"/>
      <c r="T6" s="9" t="s">
        <v>6</v>
      </c>
      <c r="U6" s="9" t="s">
        <v>7</v>
      </c>
    </row>
    <row r="7" spans="1:21" ht="16.5" customHeight="1">
      <c r="A7" s="7">
        <v>1</v>
      </c>
      <c r="B7" s="9">
        <v>2</v>
      </c>
      <c r="C7" s="7">
        <v>3</v>
      </c>
      <c r="D7" s="9">
        <v>4</v>
      </c>
      <c r="E7" s="7">
        <v>5</v>
      </c>
      <c r="F7" s="9">
        <v>6</v>
      </c>
      <c r="G7" s="7">
        <v>7</v>
      </c>
      <c r="H7" s="9">
        <v>8</v>
      </c>
      <c r="I7" s="7">
        <v>9</v>
      </c>
      <c r="J7" s="9">
        <v>10</v>
      </c>
      <c r="K7" s="7">
        <v>11</v>
      </c>
      <c r="L7" s="9">
        <v>12</v>
      </c>
      <c r="M7" s="7">
        <v>13</v>
      </c>
      <c r="N7" s="9">
        <v>14</v>
      </c>
      <c r="O7" s="7">
        <v>15</v>
      </c>
      <c r="P7" s="9">
        <v>16</v>
      </c>
      <c r="Q7" s="7">
        <v>17</v>
      </c>
      <c r="R7" s="9">
        <v>18</v>
      </c>
      <c r="S7" s="7">
        <v>19</v>
      </c>
      <c r="T7" s="9">
        <v>20</v>
      </c>
      <c r="U7" s="7">
        <v>21</v>
      </c>
    </row>
    <row r="8" spans="1:21" s="4" customFormat="1" ht="23.25" customHeight="1">
      <c r="A8" s="6" t="s">
        <v>374</v>
      </c>
      <c r="B8" s="25" t="s">
        <v>192</v>
      </c>
      <c r="C8" s="6" t="s">
        <v>10</v>
      </c>
      <c r="D8" s="60">
        <f>E8+F8</f>
        <v>2430022.24</v>
      </c>
      <c r="E8" s="60">
        <f>E10</f>
        <v>1609351.1438</v>
      </c>
      <c r="F8" s="60">
        <f>F105+F123</f>
        <v>820671.0962000003</v>
      </c>
      <c r="G8" s="60">
        <f>H8+I8</f>
        <v>3127890</v>
      </c>
      <c r="H8" s="60">
        <f>H10</f>
        <v>1684415</v>
      </c>
      <c r="I8" s="60">
        <f>I105+I123</f>
        <v>1443475</v>
      </c>
      <c r="J8" s="46">
        <f>K8+L8</f>
        <v>3701179.2139999997</v>
      </c>
      <c r="K8" s="46">
        <f>K10</f>
        <v>1974579.214</v>
      </c>
      <c r="L8" s="46">
        <f>L105+L123</f>
        <v>1726600</v>
      </c>
      <c r="M8" s="46">
        <f>N8+O8</f>
        <v>573289.2139999999</v>
      </c>
      <c r="N8" s="46">
        <f>K8-H8</f>
        <v>290164.2139999999</v>
      </c>
      <c r="O8" s="46">
        <f>L8-I8</f>
        <v>283125</v>
      </c>
      <c r="P8" s="46">
        <f>Q8+R8</f>
        <v>2832853.0039999997</v>
      </c>
      <c r="Q8" s="46">
        <f>Q10</f>
        <v>2016853.004</v>
      </c>
      <c r="R8" s="46">
        <f>R105+R123</f>
        <v>816000</v>
      </c>
      <c r="S8" s="46">
        <f>T8+U8</f>
        <v>2507684.704</v>
      </c>
      <c r="T8" s="46">
        <f>T10</f>
        <v>2049684.704</v>
      </c>
      <c r="U8" s="46">
        <f>U105+U123</f>
        <v>458000</v>
      </c>
    </row>
    <row r="9" spans="1:21" ht="12.75" customHeight="1">
      <c r="A9" s="15"/>
      <c r="B9" s="14" t="s">
        <v>5</v>
      </c>
      <c r="C9" s="15"/>
      <c r="D9" s="60"/>
      <c r="E9" s="61"/>
      <c r="F9" s="61"/>
      <c r="G9" s="62"/>
      <c r="H9" s="61"/>
      <c r="I9" s="61"/>
      <c r="J9" s="51"/>
      <c r="K9" s="63"/>
      <c r="L9" s="63"/>
      <c r="M9" s="51"/>
      <c r="N9" s="51"/>
      <c r="O9" s="46"/>
      <c r="P9" s="51"/>
      <c r="Q9" s="63"/>
      <c r="R9" s="63"/>
      <c r="S9" s="46"/>
      <c r="T9" s="63"/>
      <c r="U9" s="63"/>
    </row>
    <row r="10" spans="1:21" s="4" customFormat="1" ht="24.75" customHeight="1">
      <c r="A10" s="6" t="s">
        <v>375</v>
      </c>
      <c r="B10" s="25" t="s">
        <v>376</v>
      </c>
      <c r="C10" s="6" t="s">
        <v>377</v>
      </c>
      <c r="D10" s="60">
        <f aca="true" t="shared" si="0" ref="D10:D72">E10+F10</f>
        <v>1609351.1438</v>
      </c>
      <c r="E10" s="60">
        <f>E12+E19+E68+E79+E87</f>
        <v>1609351.1438</v>
      </c>
      <c r="F10" s="62"/>
      <c r="G10" s="60">
        <f aca="true" t="shared" si="1" ref="G10:G72">H10+I10</f>
        <v>1684415</v>
      </c>
      <c r="H10" s="60">
        <f>H12+H19+H68+H79+H87</f>
        <v>1684415</v>
      </c>
      <c r="I10" s="62"/>
      <c r="J10" s="51">
        <f aca="true" t="shared" si="2" ref="J10:J72">K10+L10</f>
        <v>1974579.214</v>
      </c>
      <c r="K10" s="46">
        <f>K12+K19+K68+K79+K87</f>
        <v>1974579.214</v>
      </c>
      <c r="L10" s="51"/>
      <c r="M10" s="51">
        <f aca="true" t="shared" si="3" ref="M10:M72">N10+O10</f>
        <v>290164.2139999999</v>
      </c>
      <c r="N10" s="51">
        <f aca="true" t="shared" si="4" ref="N10:N72">K10-H10</f>
        <v>290164.2139999999</v>
      </c>
      <c r="O10" s="46"/>
      <c r="P10" s="51">
        <f aca="true" t="shared" si="5" ref="P10:P72">Q10+R10</f>
        <v>2016853.004</v>
      </c>
      <c r="Q10" s="46">
        <f>Q12+Q19+Q68+Q79+Q87</f>
        <v>2016853.004</v>
      </c>
      <c r="R10" s="51"/>
      <c r="S10" s="46">
        <f aca="true" t="shared" si="6" ref="S10:S72">T10+U10</f>
        <v>2049684.704</v>
      </c>
      <c r="T10" s="46">
        <f>T12+T19+T68+T79+T87</f>
        <v>2049684.704</v>
      </c>
      <c r="U10" s="51"/>
    </row>
    <row r="11" spans="1:21" ht="12.75" customHeight="1">
      <c r="A11" s="15"/>
      <c r="B11" s="14" t="s">
        <v>5</v>
      </c>
      <c r="C11" s="15"/>
      <c r="D11" s="60"/>
      <c r="E11" s="61"/>
      <c r="F11" s="61"/>
      <c r="G11" s="62"/>
      <c r="H11" s="61"/>
      <c r="I11" s="61"/>
      <c r="J11" s="51"/>
      <c r="K11" s="63"/>
      <c r="L11" s="63"/>
      <c r="M11" s="51"/>
      <c r="N11" s="51"/>
      <c r="O11" s="46"/>
      <c r="P11" s="51"/>
      <c r="Q11" s="63"/>
      <c r="R11" s="63"/>
      <c r="S11" s="46"/>
      <c r="T11" s="63"/>
      <c r="U11" s="63"/>
    </row>
    <row r="12" spans="1:21" s="4" customFormat="1" ht="25.5" customHeight="1">
      <c r="A12" s="6" t="s">
        <v>378</v>
      </c>
      <c r="B12" s="12" t="s">
        <v>379</v>
      </c>
      <c r="C12" s="6" t="s">
        <v>377</v>
      </c>
      <c r="D12" s="60">
        <f t="shared" si="0"/>
        <v>350764.18110000005</v>
      </c>
      <c r="E12" s="60">
        <f>E14</f>
        <v>350764.18110000005</v>
      </c>
      <c r="F12" s="62"/>
      <c r="G12" s="60">
        <f t="shared" si="1"/>
        <v>356500</v>
      </c>
      <c r="H12" s="60">
        <f>H14</f>
        <v>356500</v>
      </c>
      <c r="I12" s="62"/>
      <c r="J12" s="46">
        <f t="shared" si="2"/>
        <v>366180.244</v>
      </c>
      <c r="K12" s="46">
        <f>K14</f>
        <v>366180.244</v>
      </c>
      <c r="L12" s="51"/>
      <c r="M12" s="51">
        <f t="shared" si="3"/>
        <v>9680.244000000006</v>
      </c>
      <c r="N12" s="51">
        <f t="shared" si="4"/>
        <v>9680.244000000006</v>
      </c>
      <c r="O12" s="46"/>
      <c r="P12" s="51">
        <f t="shared" si="5"/>
        <v>366180.244</v>
      </c>
      <c r="Q12" s="46">
        <f>Q14</f>
        <v>366180.244</v>
      </c>
      <c r="R12" s="51"/>
      <c r="S12" s="46">
        <f t="shared" si="6"/>
        <v>366180.244</v>
      </c>
      <c r="T12" s="46">
        <f>T14</f>
        <v>366180.244</v>
      </c>
      <c r="U12" s="51"/>
    </row>
    <row r="13" spans="1:21" ht="12.75" customHeight="1">
      <c r="A13" s="15"/>
      <c r="B13" s="14" t="s">
        <v>5</v>
      </c>
      <c r="C13" s="15"/>
      <c r="D13" s="60"/>
      <c r="E13" s="61"/>
      <c r="F13" s="61"/>
      <c r="G13" s="62"/>
      <c r="H13" s="61"/>
      <c r="I13" s="61"/>
      <c r="J13" s="51"/>
      <c r="K13" s="64"/>
      <c r="L13" s="63"/>
      <c r="M13" s="51"/>
      <c r="N13" s="51"/>
      <c r="O13" s="46"/>
      <c r="P13" s="51"/>
      <c r="Q13" s="63"/>
      <c r="R13" s="63"/>
      <c r="S13" s="46"/>
      <c r="T13" s="63"/>
      <c r="U13" s="63"/>
    </row>
    <row r="14" spans="1:21" s="4" customFormat="1" ht="25.5" customHeight="1">
      <c r="A14" s="6" t="s">
        <v>380</v>
      </c>
      <c r="B14" s="12" t="s">
        <v>381</v>
      </c>
      <c r="C14" s="6" t="s">
        <v>377</v>
      </c>
      <c r="D14" s="60">
        <f t="shared" si="0"/>
        <v>350764.18110000005</v>
      </c>
      <c r="E14" s="60">
        <f>E16+E17+E18</f>
        <v>350764.18110000005</v>
      </c>
      <c r="F14" s="62"/>
      <c r="G14" s="62">
        <f t="shared" si="1"/>
        <v>356500</v>
      </c>
      <c r="H14" s="60">
        <f>H16+H17+H18</f>
        <v>356500</v>
      </c>
      <c r="I14" s="62"/>
      <c r="J14" s="51">
        <f t="shared" si="2"/>
        <v>366180.244</v>
      </c>
      <c r="K14" s="46">
        <f>K16+K17+K18</f>
        <v>366180.244</v>
      </c>
      <c r="L14" s="51"/>
      <c r="M14" s="51">
        <f t="shared" si="3"/>
        <v>9680.244000000006</v>
      </c>
      <c r="N14" s="51">
        <f t="shared" si="4"/>
        <v>9680.244000000006</v>
      </c>
      <c r="O14" s="46"/>
      <c r="P14" s="51">
        <f t="shared" si="5"/>
        <v>366180.244</v>
      </c>
      <c r="Q14" s="46">
        <f>Q16+Q17+Q18</f>
        <v>366180.244</v>
      </c>
      <c r="R14" s="51"/>
      <c r="S14" s="46">
        <f t="shared" si="6"/>
        <v>366180.244</v>
      </c>
      <c r="T14" s="46">
        <f>T16+T17+T18</f>
        <v>366180.244</v>
      </c>
      <c r="U14" s="51"/>
    </row>
    <row r="15" spans="1:21" ht="12.75" customHeight="1">
      <c r="A15" s="15"/>
      <c r="B15" s="14" t="s">
        <v>200</v>
      </c>
      <c r="C15" s="15"/>
      <c r="D15" s="60"/>
      <c r="E15" s="61"/>
      <c r="F15" s="61"/>
      <c r="G15" s="62"/>
      <c r="H15" s="61"/>
      <c r="I15" s="61"/>
      <c r="J15" s="51"/>
      <c r="K15" s="63"/>
      <c r="L15" s="63"/>
      <c r="M15" s="51"/>
      <c r="N15" s="51"/>
      <c r="O15" s="46"/>
      <c r="P15" s="51"/>
      <c r="Q15" s="63"/>
      <c r="R15" s="63"/>
      <c r="S15" s="46"/>
      <c r="T15" s="63"/>
      <c r="U15" s="63"/>
    </row>
    <row r="16" spans="1:21" ht="14.25" customHeight="1">
      <c r="A16" s="15" t="s">
        <v>382</v>
      </c>
      <c r="B16" s="14" t="s">
        <v>383</v>
      </c>
      <c r="C16" s="15" t="s">
        <v>382</v>
      </c>
      <c r="D16" s="60">
        <f t="shared" si="0"/>
        <v>307890.9221</v>
      </c>
      <c r="E16" s="61">
        <v>307890.9221</v>
      </c>
      <c r="F16" s="61"/>
      <c r="G16" s="62">
        <f t="shared" si="1"/>
        <v>330000</v>
      </c>
      <c r="H16" s="61">
        <v>330000</v>
      </c>
      <c r="I16" s="61"/>
      <c r="J16" s="51">
        <f t="shared" si="2"/>
        <v>339680.244</v>
      </c>
      <c r="K16" s="63">
        <v>339680.244</v>
      </c>
      <c r="L16" s="63"/>
      <c r="M16" s="51">
        <f t="shared" si="3"/>
        <v>9680.244000000006</v>
      </c>
      <c r="N16" s="51">
        <f t="shared" si="4"/>
        <v>9680.244000000006</v>
      </c>
      <c r="O16" s="46"/>
      <c r="P16" s="51">
        <f t="shared" si="5"/>
        <v>339680.244</v>
      </c>
      <c r="Q16" s="63">
        <v>339680.244</v>
      </c>
      <c r="R16" s="63"/>
      <c r="S16" s="46">
        <f t="shared" si="6"/>
        <v>339680.244</v>
      </c>
      <c r="T16" s="63">
        <v>339680.244</v>
      </c>
      <c r="U16" s="63"/>
    </row>
    <row r="17" spans="1:21" ht="26.25" customHeight="1">
      <c r="A17" s="15" t="s">
        <v>384</v>
      </c>
      <c r="B17" s="14" t="s">
        <v>385</v>
      </c>
      <c r="C17" s="15" t="s">
        <v>384</v>
      </c>
      <c r="D17" s="60">
        <f t="shared" si="0"/>
        <v>42591.244</v>
      </c>
      <c r="E17" s="61">
        <v>42591.244</v>
      </c>
      <c r="F17" s="61"/>
      <c r="G17" s="62">
        <f t="shared" si="1"/>
        <v>25000</v>
      </c>
      <c r="H17" s="62">
        <v>25000</v>
      </c>
      <c r="I17" s="62"/>
      <c r="J17" s="51">
        <f t="shared" si="2"/>
        <v>25000</v>
      </c>
      <c r="K17" s="51">
        <v>25000</v>
      </c>
      <c r="L17" s="63"/>
      <c r="M17" s="51">
        <f t="shared" si="3"/>
        <v>0</v>
      </c>
      <c r="N17" s="51">
        <f t="shared" si="4"/>
        <v>0</v>
      </c>
      <c r="O17" s="46"/>
      <c r="P17" s="51">
        <f t="shared" si="5"/>
        <v>25000</v>
      </c>
      <c r="Q17" s="63">
        <v>25000</v>
      </c>
      <c r="R17" s="63"/>
      <c r="S17" s="46">
        <f t="shared" si="6"/>
        <v>25000</v>
      </c>
      <c r="T17" s="51">
        <v>25000</v>
      </c>
      <c r="U17" s="63"/>
    </row>
    <row r="18" spans="1:21" ht="26.25" customHeight="1">
      <c r="A18" s="15">
        <v>4114</v>
      </c>
      <c r="B18" s="14" t="s">
        <v>580</v>
      </c>
      <c r="C18" s="15">
        <v>4115</v>
      </c>
      <c r="D18" s="60">
        <f>E18</f>
        <v>282.015</v>
      </c>
      <c r="E18" s="61">
        <v>282.015</v>
      </c>
      <c r="F18" s="61"/>
      <c r="G18" s="62">
        <f t="shared" si="1"/>
        <v>1500</v>
      </c>
      <c r="H18" s="62">
        <v>1500</v>
      </c>
      <c r="I18" s="62"/>
      <c r="J18" s="51">
        <f t="shared" si="2"/>
        <v>1500</v>
      </c>
      <c r="K18" s="51">
        <v>1500</v>
      </c>
      <c r="L18" s="63"/>
      <c r="M18" s="51">
        <f t="shared" si="3"/>
        <v>0</v>
      </c>
      <c r="N18" s="51">
        <f t="shared" si="4"/>
        <v>0</v>
      </c>
      <c r="O18" s="46"/>
      <c r="P18" s="51">
        <f t="shared" si="5"/>
        <v>1500</v>
      </c>
      <c r="Q18" s="63">
        <v>1500</v>
      </c>
      <c r="R18" s="63"/>
      <c r="S18" s="46">
        <f t="shared" si="6"/>
        <v>1500</v>
      </c>
      <c r="T18" s="224">
        <v>1500</v>
      </c>
      <c r="U18" s="63"/>
    </row>
    <row r="19" spans="1:21" s="4" customFormat="1" ht="29.25" customHeight="1">
      <c r="A19" s="6" t="s">
        <v>386</v>
      </c>
      <c r="B19" s="12" t="s">
        <v>387</v>
      </c>
      <c r="C19" s="6" t="s">
        <v>377</v>
      </c>
      <c r="D19" s="60">
        <f t="shared" si="0"/>
        <v>74117.3145</v>
      </c>
      <c r="E19" s="60">
        <f>E21+E29+E33+E45+E49+E42</f>
        <v>74117.3145</v>
      </c>
      <c r="F19" s="62"/>
      <c r="G19" s="62">
        <f t="shared" si="1"/>
        <v>74300</v>
      </c>
      <c r="H19" s="60">
        <f>H21+H29+H33+H42+H45+H49</f>
        <v>74300</v>
      </c>
      <c r="I19" s="62"/>
      <c r="J19" s="51">
        <f t="shared" si="2"/>
        <v>87600</v>
      </c>
      <c r="K19" s="46">
        <f>K21+K29+K33+K45+K49</f>
        <v>87600</v>
      </c>
      <c r="L19" s="51"/>
      <c r="M19" s="51">
        <f t="shared" si="3"/>
        <v>13300</v>
      </c>
      <c r="N19" s="51">
        <f t="shared" si="4"/>
        <v>13300</v>
      </c>
      <c r="O19" s="46"/>
      <c r="P19" s="51">
        <f t="shared" si="5"/>
        <v>87600</v>
      </c>
      <c r="Q19" s="46">
        <f>Q21+Q29+Q33+Q45+Q49</f>
        <v>87600</v>
      </c>
      <c r="R19" s="51"/>
      <c r="S19" s="46">
        <f t="shared" si="6"/>
        <v>87600</v>
      </c>
      <c r="T19" s="46">
        <f>T21+T29+T33+T45+T49</f>
        <v>87600</v>
      </c>
      <c r="U19" s="51"/>
    </row>
    <row r="20" spans="1:21" ht="12.75" customHeight="1">
      <c r="A20" s="15"/>
      <c r="B20" s="14" t="s">
        <v>5</v>
      </c>
      <c r="C20" s="15"/>
      <c r="D20" s="60"/>
      <c r="E20" s="61"/>
      <c r="F20" s="61"/>
      <c r="G20" s="62"/>
      <c r="H20" s="61"/>
      <c r="I20" s="61"/>
      <c r="J20" s="51"/>
      <c r="K20" s="63"/>
      <c r="L20" s="63"/>
      <c r="M20" s="51"/>
      <c r="N20" s="51"/>
      <c r="O20" s="46"/>
      <c r="P20" s="51"/>
      <c r="Q20" s="63"/>
      <c r="R20" s="63"/>
      <c r="S20" s="46"/>
      <c r="T20" s="63"/>
      <c r="U20" s="63"/>
    </row>
    <row r="21" spans="1:21" s="4" customFormat="1" ht="25.5" customHeight="1">
      <c r="A21" s="6" t="s">
        <v>388</v>
      </c>
      <c r="B21" s="12" t="s">
        <v>389</v>
      </c>
      <c r="C21" s="6" t="s">
        <v>377</v>
      </c>
      <c r="D21" s="60">
        <f t="shared" si="0"/>
        <v>18597.331299999998</v>
      </c>
      <c r="E21" s="60">
        <f>E23+E24+E25+E26+E27</f>
        <v>18597.331299999998</v>
      </c>
      <c r="F21" s="62"/>
      <c r="G21" s="62">
        <f t="shared" si="1"/>
        <v>16900</v>
      </c>
      <c r="H21" s="60">
        <f>H23+H24+H25+H26+H27</f>
        <v>16900</v>
      </c>
      <c r="I21" s="62"/>
      <c r="J21" s="51">
        <f t="shared" si="2"/>
        <v>20600</v>
      </c>
      <c r="K21" s="45">
        <f>K24+K25+K26+K27</f>
        <v>20600</v>
      </c>
      <c r="L21" s="51"/>
      <c r="M21" s="51">
        <f t="shared" si="3"/>
        <v>3700</v>
      </c>
      <c r="N21" s="51">
        <f t="shared" si="4"/>
        <v>3700</v>
      </c>
      <c r="O21" s="46"/>
      <c r="P21" s="51">
        <f t="shared" si="5"/>
        <v>20600</v>
      </c>
      <c r="Q21" s="46">
        <f>Q24+Q25+Q26+Q27</f>
        <v>20600</v>
      </c>
      <c r="R21" s="51"/>
      <c r="S21" s="46">
        <f t="shared" si="6"/>
        <v>20600</v>
      </c>
      <c r="T21" s="46">
        <f>T24+T25+T26+T27</f>
        <v>20600</v>
      </c>
      <c r="U21" s="51"/>
    </row>
    <row r="22" spans="1:21" ht="12.75" customHeight="1">
      <c r="A22" s="15"/>
      <c r="B22" s="14" t="s">
        <v>200</v>
      </c>
      <c r="C22" s="15"/>
      <c r="D22" s="60"/>
      <c r="E22" s="61"/>
      <c r="F22" s="61"/>
      <c r="G22" s="62"/>
      <c r="H22" s="61"/>
      <c r="I22" s="61"/>
      <c r="J22" s="51"/>
      <c r="K22" s="46"/>
      <c r="L22" s="46"/>
      <c r="M22" s="51"/>
      <c r="N22" s="51"/>
      <c r="O22" s="46"/>
      <c r="P22" s="51"/>
      <c r="Q22" s="46"/>
      <c r="R22" s="46"/>
      <c r="S22" s="46"/>
      <c r="T22" s="46"/>
      <c r="U22" s="46"/>
    </row>
    <row r="23" spans="1:21" ht="12.75" customHeight="1">
      <c r="A23" s="15">
        <v>4211</v>
      </c>
      <c r="B23" s="14" t="s">
        <v>581</v>
      </c>
      <c r="C23" s="15">
        <v>4211</v>
      </c>
      <c r="D23" s="60">
        <f t="shared" si="0"/>
        <v>592.4</v>
      </c>
      <c r="E23" s="61">
        <v>592.4</v>
      </c>
      <c r="F23" s="61"/>
      <c r="G23" s="62">
        <f t="shared" si="1"/>
        <v>0</v>
      </c>
      <c r="H23" s="61">
        <v>0</v>
      </c>
      <c r="I23" s="61"/>
      <c r="J23" s="51"/>
      <c r="K23" s="61"/>
      <c r="L23" s="46"/>
      <c r="M23" s="51"/>
      <c r="N23" s="51"/>
      <c r="O23" s="46"/>
      <c r="P23" s="51"/>
      <c r="Q23" s="46"/>
      <c r="R23" s="46"/>
      <c r="S23" s="46"/>
      <c r="T23" s="46"/>
      <c r="U23" s="46"/>
    </row>
    <row r="24" spans="1:21" ht="12.75" customHeight="1">
      <c r="A24" s="15" t="s">
        <v>390</v>
      </c>
      <c r="B24" s="14" t="s">
        <v>391</v>
      </c>
      <c r="C24" s="15" t="s">
        <v>390</v>
      </c>
      <c r="D24" s="60">
        <f t="shared" si="0"/>
        <v>12214.0818</v>
      </c>
      <c r="E24" s="61">
        <v>12214.0818</v>
      </c>
      <c r="F24" s="61"/>
      <c r="G24" s="62">
        <f t="shared" si="1"/>
        <v>11500</v>
      </c>
      <c r="H24" s="61">
        <v>11500</v>
      </c>
      <c r="I24" s="61"/>
      <c r="J24" s="51">
        <f t="shared" si="2"/>
        <v>15200</v>
      </c>
      <c r="K24" s="61">
        <v>15200</v>
      </c>
      <c r="L24" s="63"/>
      <c r="M24" s="51">
        <f t="shared" si="3"/>
        <v>3700</v>
      </c>
      <c r="N24" s="51">
        <f t="shared" si="4"/>
        <v>3700</v>
      </c>
      <c r="O24" s="46"/>
      <c r="P24" s="51">
        <f t="shared" si="5"/>
        <v>15200</v>
      </c>
      <c r="Q24" s="63">
        <v>15200</v>
      </c>
      <c r="R24" s="63"/>
      <c r="S24" s="46">
        <f t="shared" si="6"/>
        <v>15200</v>
      </c>
      <c r="T24" s="63">
        <v>15200</v>
      </c>
      <c r="U24" s="63"/>
    </row>
    <row r="25" spans="1:21" ht="12.75" customHeight="1">
      <c r="A25" s="15" t="s">
        <v>392</v>
      </c>
      <c r="B25" s="14" t="s">
        <v>393</v>
      </c>
      <c r="C25" s="15" t="s">
        <v>392</v>
      </c>
      <c r="D25" s="60">
        <f t="shared" si="0"/>
        <v>2344.0185</v>
      </c>
      <c r="E25" s="61">
        <v>2344.0185</v>
      </c>
      <c r="F25" s="61"/>
      <c r="G25" s="62">
        <f t="shared" si="1"/>
        <v>1600</v>
      </c>
      <c r="H25" s="61">
        <v>1600</v>
      </c>
      <c r="I25" s="61"/>
      <c r="J25" s="51">
        <f t="shared" si="2"/>
        <v>1600</v>
      </c>
      <c r="K25" s="61">
        <v>1600</v>
      </c>
      <c r="L25" s="63"/>
      <c r="M25" s="51">
        <f t="shared" si="3"/>
        <v>0</v>
      </c>
      <c r="N25" s="51">
        <f t="shared" si="4"/>
        <v>0</v>
      </c>
      <c r="O25" s="46"/>
      <c r="P25" s="51">
        <f t="shared" si="5"/>
        <v>1600</v>
      </c>
      <c r="Q25" s="63">
        <v>1600</v>
      </c>
      <c r="R25" s="63"/>
      <c r="S25" s="46">
        <f t="shared" si="6"/>
        <v>1600</v>
      </c>
      <c r="T25" s="63">
        <v>1600</v>
      </c>
      <c r="U25" s="63"/>
    </row>
    <row r="26" spans="1:21" ht="12.75" customHeight="1">
      <c r="A26" s="15" t="s">
        <v>394</v>
      </c>
      <c r="B26" s="14" t="s">
        <v>395</v>
      </c>
      <c r="C26" s="15" t="s">
        <v>394</v>
      </c>
      <c r="D26" s="60">
        <f t="shared" si="0"/>
        <v>2995.831</v>
      </c>
      <c r="E26" s="61">
        <v>2995.831</v>
      </c>
      <c r="F26" s="61"/>
      <c r="G26" s="62">
        <f t="shared" si="1"/>
        <v>3300</v>
      </c>
      <c r="H26" s="61">
        <v>3300</v>
      </c>
      <c r="I26" s="61"/>
      <c r="J26" s="51">
        <f t="shared" si="2"/>
        <v>3300</v>
      </c>
      <c r="K26" s="61">
        <v>3300</v>
      </c>
      <c r="L26" s="63"/>
      <c r="M26" s="51">
        <f t="shared" si="3"/>
        <v>0</v>
      </c>
      <c r="N26" s="51">
        <f t="shared" si="4"/>
        <v>0</v>
      </c>
      <c r="O26" s="46"/>
      <c r="P26" s="51">
        <f t="shared" si="5"/>
        <v>3300</v>
      </c>
      <c r="Q26" s="63">
        <v>3300</v>
      </c>
      <c r="R26" s="63"/>
      <c r="S26" s="46">
        <f t="shared" si="6"/>
        <v>3300</v>
      </c>
      <c r="T26" s="63">
        <v>3300</v>
      </c>
      <c r="U26" s="63"/>
    </row>
    <row r="27" spans="1:21" ht="12.75" customHeight="1">
      <c r="A27" s="15" t="s">
        <v>396</v>
      </c>
      <c r="B27" s="14" t="s">
        <v>397</v>
      </c>
      <c r="C27" s="15" t="s">
        <v>396</v>
      </c>
      <c r="D27" s="60">
        <f t="shared" si="0"/>
        <v>451</v>
      </c>
      <c r="E27" s="61">
        <v>451</v>
      </c>
      <c r="F27" s="61"/>
      <c r="G27" s="62">
        <f t="shared" si="1"/>
        <v>500</v>
      </c>
      <c r="H27" s="61">
        <v>500</v>
      </c>
      <c r="I27" s="61"/>
      <c r="J27" s="51">
        <f t="shared" si="2"/>
        <v>500</v>
      </c>
      <c r="K27" s="61">
        <v>500</v>
      </c>
      <c r="L27" s="46"/>
      <c r="M27" s="51">
        <f t="shared" si="3"/>
        <v>0</v>
      </c>
      <c r="N27" s="51">
        <f t="shared" si="4"/>
        <v>0</v>
      </c>
      <c r="O27" s="46"/>
      <c r="P27" s="51">
        <f t="shared" si="5"/>
        <v>500</v>
      </c>
      <c r="Q27" s="51">
        <v>500</v>
      </c>
      <c r="R27" s="46"/>
      <c r="S27" s="46">
        <f t="shared" si="6"/>
        <v>500</v>
      </c>
      <c r="T27" s="51">
        <v>500</v>
      </c>
      <c r="U27" s="46"/>
    </row>
    <row r="28" spans="1:21" ht="12.75" customHeight="1">
      <c r="A28" s="15" t="s">
        <v>398</v>
      </c>
      <c r="B28" s="14" t="s">
        <v>399</v>
      </c>
      <c r="C28" s="15" t="s">
        <v>398</v>
      </c>
      <c r="D28" s="60"/>
      <c r="E28" s="61"/>
      <c r="F28" s="61"/>
      <c r="G28" s="62"/>
      <c r="H28" s="61"/>
      <c r="I28" s="61"/>
      <c r="J28" s="51"/>
      <c r="K28" s="63"/>
      <c r="L28" s="63"/>
      <c r="M28" s="51"/>
      <c r="N28" s="51"/>
      <c r="O28" s="46"/>
      <c r="P28" s="51"/>
      <c r="Q28" s="63"/>
      <c r="R28" s="63"/>
      <c r="S28" s="46"/>
      <c r="T28" s="63"/>
      <c r="U28" s="63"/>
    </row>
    <row r="29" spans="1:21" s="4" customFormat="1" ht="25.5" customHeight="1">
      <c r="A29" s="6" t="s">
        <v>400</v>
      </c>
      <c r="B29" s="12" t="s">
        <v>401</v>
      </c>
      <c r="C29" s="6" t="s">
        <v>377</v>
      </c>
      <c r="D29" s="60">
        <f t="shared" si="0"/>
        <v>379</v>
      </c>
      <c r="E29" s="60">
        <f>E31</f>
        <v>379</v>
      </c>
      <c r="F29" s="62"/>
      <c r="G29" s="62">
        <f t="shared" si="1"/>
        <v>1100</v>
      </c>
      <c r="H29" s="60">
        <f>H31</f>
        <v>1100</v>
      </c>
      <c r="I29" s="62"/>
      <c r="J29" s="51">
        <f t="shared" si="2"/>
        <v>1100</v>
      </c>
      <c r="K29" s="46">
        <f>K31</f>
        <v>1100</v>
      </c>
      <c r="L29" s="51"/>
      <c r="M29" s="51">
        <f t="shared" si="3"/>
        <v>0</v>
      </c>
      <c r="N29" s="51">
        <f t="shared" si="4"/>
        <v>0</v>
      </c>
      <c r="O29" s="46"/>
      <c r="P29" s="51">
        <f t="shared" si="5"/>
        <v>1100</v>
      </c>
      <c r="Q29" s="46">
        <f>Q31</f>
        <v>1100</v>
      </c>
      <c r="R29" s="51"/>
      <c r="S29" s="46">
        <f t="shared" si="6"/>
        <v>1100</v>
      </c>
      <c r="T29" s="46">
        <f>T31</f>
        <v>1100</v>
      </c>
      <c r="U29" s="51"/>
    </row>
    <row r="30" spans="1:21" ht="12.75" customHeight="1">
      <c r="A30" s="15"/>
      <c r="B30" s="14" t="s">
        <v>200</v>
      </c>
      <c r="C30" s="15"/>
      <c r="D30" s="60"/>
      <c r="E30" s="61"/>
      <c r="F30" s="61"/>
      <c r="G30" s="62"/>
      <c r="H30" s="61"/>
      <c r="I30" s="61"/>
      <c r="J30" s="51"/>
      <c r="K30" s="63"/>
      <c r="L30" s="63"/>
      <c r="M30" s="51"/>
      <c r="N30" s="51"/>
      <c r="O30" s="46"/>
      <c r="P30" s="51"/>
      <c r="Q30" s="63"/>
      <c r="R30" s="63"/>
      <c r="S30" s="46"/>
      <c r="T30" s="63"/>
      <c r="U30" s="63"/>
    </row>
    <row r="31" spans="1:21" ht="12.75" customHeight="1">
      <c r="A31" s="15" t="s">
        <v>402</v>
      </c>
      <c r="B31" s="14" t="s">
        <v>403</v>
      </c>
      <c r="C31" s="15" t="s">
        <v>402</v>
      </c>
      <c r="D31" s="60">
        <f t="shared" si="0"/>
        <v>379</v>
      </c>
      <c r="E31" s="61">
        <v>379</v>
      </c>
      <c r="F31" s="61"/>
      <c r="G31" s="62">
        <f t="shared" si="1"/>
        <v>1100</v>
      </c>
      <c r="H31" s="61">
        <v>1100</v>
      </c>
      <c r="I31" s="61"/>
      <c r="J31" s="51">
        <f t="shared" si="2"/>
        <v>1100</v>
      </c>
      <c r="K31" s="61">
        <v>1100</v>
      </c>
      <c r="L31" s="46"/>
      <c r="M31" s="51">
        <f t="shared" si="3"/>
        <v>0</v>
      </c>
      <c r="N31" s="51">
        <f t="shared" si="4"/>
        <v>0</v>
      </c>
      <c r="O31" s="46"/>
      <c r="P31" s="51">
        <f t="shared" si="5"/>
        <v>1100</v>
      </c>
      <c r="Q31" s="51">
        <v>1100</v>
      </c>
      <c r="R31" s="46"/>
      <c r="S31" s="46">
        <f t="shared" si="6"/>
        <v>1100</v>
      </c>
      <c r="T31" s="51">
        <v>1100</v>
      </c>
      <c r="U31" s="46"/>
    </row>
    <row r="32" spans="1:21" ht="12.75" customHeight="1">
      <c r="A32" s="15" t="s">
        <v>404</v>
      </c>
      <c r="B32" s="14" t="s">
        <v>405</v>
      </c>
      <c r="C32" s="15" t="s">
        <v>404</v>
      </c>
      <c r="D32" s="60"/>
      <c r="E32" s="61"/>
      <c r="F32" s="61"/>
      <c r="G32" s="62"/>
      <c r="H32" s="61"/>
      <c r="I32" s="61"/>
      <c r="J32" s="51"/>
      <c r="K32" s="63"/>
      <c r="L32" s="63"/>
      <c r="M32" s="51"/>
      <c r="N32" s="51"/>
      <c r="O32" s="46"/>
      <c r="P32" s="51"/>
      <c r="Q32" s="63"/>
      <c r="R32" s="63"/>
      <c r="S32" s="46"/>
      <c r="T32" s="63"/>
      <c r="U32" s="63"/>
    </row>
    <row r="33" spans="1:21" s="4" customFormat="1" ht="25.5" customHeight="1">
      <c r="A33" s="6" t="s">
        <v>406</v>
      </c>
      <c r="B33" s="12" t="s">
        <v>407</v>
      </c>
      <c r="C33" s="6" t="s">
        <v>377</v>
      </c>
      <c r="D33" s="60">
        <f t="shared" si="0"/>
        <v>29574.685999999998</v>
      </c>
      <c r="E33" s="60">
        <f>E36+E37+E38+E40+E41</f>
        <v>29574.685999999998</v>
      </c>
      <c r="F33" s="62"/>
      <c r="G33" s="62">
        <f t="shared" si="1"/>
        <v>29200</v>
      </c>
      <c r="H33" s="60">
        <f>H36+H37+H38+H40+H41</f>
        <v>29200</v>
      </c>
      <c r="I33" s="62"/>
      <c r="J33" s="51">
        <f t="shared" si="2"/>
        <v>37600</v>
      </c>
      <c r="K33" s="46">
        <f>K36+K37+K38+K40+K41</f>
        <v>37600</v>
      </c>
      <c r="L33" s="51"/>
      <c r="M33" s="51">
        <f t="shared" si="3"/>
        <v>8400</v>
      </c>
      <c r="N33" s="51">
        <f t="shared" si="4"/>
        <v>8400</v>
      </c>
      <c r="O33" s="46"/>
      <c r="P33" s="51">
        <f t="shared" si="5"/>
        <v>37600</v>
      </c>
      <c r="Q33" s="46">
        <f>Q36+Q37+Q38+Q40+Q41</f>
        <v>37600</v>
      </c>
      <c r="R33" s="51"/>
      <c r="S33" s="46">
        <f t="shared" si="6"/>
        <v>37600</v>
      </c>
      <c r="T33" s="46">
        <f>T36+T37+T38+T41+T40</f>
        <v>37600</v>
      </c>
      <c r="U33" s="51"/>
    </row>
    <row r="34" spans="1:21" ht="12.75" customHeight="1">
      <c r="A34" s="15"/>
      <c r="B34" s="14" t="s">
        <v>200</v>
      </c>
      <c r="C34" s="15"/>
      <c r="D34" s="60"/>
      <c r="E34" s="61"/>
      <c r="F34" s="61"/>
      <c r="G34" s="62"/>
      <c r="H34" s="61"/>
      <c r="I34" s="61"/>
      <c r="J34" s="51"/>
      <c r="K34" s="63"/>
      <c r="L34" s="63"/>
      <c r="M34" s="51"/>
      <c r="N34" s="51"/>
      <c r="O34" s="46"/>
      <c r="P34" s="51"/>
      <c r="Q34" s="63"/>
      <c r="R34" s="63"/>
      <c r="S34" s="46"/>
      <c r="T34" s="63"/>
      <c r="U34" s="63"/>
    </row>
    <row r="35" spans="1:21" ht="12.75" customHeight="1">
      <c r="A35" s="15" t="s">
        <v>408</v>
      </c>
      <c r="B35" s="14" t="s">
        <v>409</v>
      </c>
      <c r="C35" s="15" t="s">
        <v>408</v>
      </c>
      <c r="D35" s="60"/>
      <c r="E35" s="61"/>
      <c r="F35" s="61"/>
      <c r="G35" s="62"/>
      <c r="H35" s="61"/>
      <c r="I35" s="61"/>
      <c r="J35" s="51"/>
      <c r="K35" s="63"/>
      <c r="L35" s="63"/>
      <c r="M35" s="51"/>
      <c r="N35" s="51"/>
      <c r="O35" s="46"/>
      <c r="P35" s="51"/>
      <c r="Q35" s="63"/>
      <c r="R35" s="63"/>
      <c r="S35" s="46"/>
      <c r="T35" s="63"/>
      <c r="U35" s="63"/>
    </row>
    <row r="36" spans="1:21" ht="12.75" customHeight="1">
      <c r="A36" s="15" t="s">
        <v>410</v>
      </c>
      <c r="B36" s="14" t="s">
        <v>411</v>
      </c>
      <c r="C36" s="15" t="s">
        <v>410</v>
      </c>
      <c r="D36" s="60">
        <f t="shared" si="0"/>
        <v>417.6</v>
      </c>
      <c r="E36" s="61">
        <v>417.6</v>
      </c>
      <c r="F36" s="61"/>
      <c r="G36" s="62">
        <f t="shared" si="1"/>
        <v>500</v>
      </c>
      <c r="H36" s="61">
        <v>500</v>
      </c>
      <c r="I36" s="61"/>
      <c r="J36" s="51">
        <f t="shared" si="2"/>
        <v>3100</v>
      </c>
      <c r="K36" s="62">
        <v>3100</v>
      </c>
      <c r="L36" s="46"/>
      <c r="M36" s="51">
        <f t="shared" si="3"/>
        <v>2600</v>
      </c>
      <c r="N36" s="51">
        <f t="shared" si="4"/>
        <v>2600</v>
      </c>
      <c r="O36" s="46"/>
      <c r="P36" s="51">
        <f t="shared" si="5"/>
        <v>3100</v>
      </c>
      <c r="Q36" s="51">
        <v>3100</v>
      </c>
      <c r="R36" s="46"/>
      <c r="S36" s="46">
        <f t="shared" si="6"/>
        <v>3100</v>
      </c>
      <c r="T36" s="51">
        <v>3100</v>
      </c>
      <c r="U36" s="46"/>
    </row>
    <row r="37" spans="1:21" ht="12.75" customHeight="1">
      <c r="A37" s="15" t="s">
        <v>412</v>
      </c>
      <c r="B37" s="14" t="s">
        <v>413</v>
      </c>
      <c r="C37" s="15" t="s">
        <v>412</v>
      </c>
      <c r="D37" s="60">
        <f t="shared" si="0"/>
        <v>0</v>
      </c>
      <c r="E37" s="61"/>
      <c r="F37" s="61"/>
      <c r="G37" s="62">
        <f t="shared" si="1"/>
        <v>200</v>
      </c>
      <c r="H37" s="61">
        <v>200</v>
      </c>
      <c r="I37" s="61"/>
      <c r="J37" s="51">
        <f t="shared" si="2"/>
        <v>200</v>
      </c>
      <c r="K37" s="62">
        <v>200</v>
      </c>
      <c r="L37" s="63"/>
      <c r="M37" s="51">
        <f t="shared" si="3"/>
        <v>0</v>
      </c>
      <c r="N37" s="51">
        <f t="shared" si="4"/>
        <v>0</v>
      </c>
      <c r="O37" s="46"/>
      <c r="P37" s="51">
        <f t="shared" si="5"/>
        <v>200</v>
      </c>
      <c r="Q37" s="63">
        <v>200</v>
      </c>
      <c r="R37" s="63"/>
      <c r="S37" s="46">
        <f t="shared" si="6"/>
        <v>200</v>
      </c>
      <c r="T37" s="63">
        <v>200</v>
      </c>
      <c r="U37" s="63"/>
    </row>
    <row r="38" spans="1:21" ht="12.75" customHeight="1">
      <c r="A38" s="15" t="s">
        <v>414</v>
      </c>
      <c r="B38" s="14" t="s">
        <v>415</v>
      </c>
      <c r="C38" s="15" t="s">
        <v>414</v>
      </c>
      <c r="D38" s="60">
        <f t="shared" si="0"/>
        <v>614.85</v>
      </c>
      <c r="E38" s="61">
        <v>614.85</v>
      </c>
      <c r="F38" s="61"/>
      <c r="G38" s="62">
        <f t="shared" si="1"/>
        <v>1000</v>
      </c>
      <c r="H38" s="61">
        <v>1000</v>
      </c>
      <c r="I38" s="61"/>
      <c r="J38" s="51">
        <f t="shared" si="2"/>
        <v>1000</v>
      </c>
      <c r="K38" s="62">
        <v>1000</v>
      </c>
      <c r="L38" s="63"/>
      <c r="M38" s="51">
        <f t="shared" si="3"/>
        <v>0</v>
      </c>
      <c r="N38" s="51">
        <f t="shared" si="4"/>
        <v>0</v>
      </c>
      <c r="O38" s="46"/>
      <c r="P38" s="51">
        <f t="shared" si="5"/>
        <v>1000</v>
      </c>
      <c r="Q38" s="63">
        <v>1000</v>
      </c>
      <c r="R38" s="63"/>
      <c r="S38" s="46">
        <f t="shared" si="6"/>
        <v>1000</v>
      </c>
      <c r="T38" s="63">
        <v>1000</v>
      </c>
      <c r="U38" s="63"/>
    </row>
    <row r="39" spans="1:21" ht="12.75" customHeight="1">
      <c r="A39" s="15" t="s">
        <v>416</v>
      </c>
      <c r="B39" s="14" t="s">
        <v>417</v>
      </c>
      <c r="C39" s="15" t="s">
        <v>416</v>
      </c>
      <c r="D39" s="60"/>
      <c r="E39" s="61"/>
      <c r="F39" s="61"/>
      <c r="G39" s="62"/>
      <c r="H39" s="61"/>
      <c r="I39" s="61"/>
      <c r="J39" s="51"/>
      <c r="K39" s="60"/>
      <c r="L39" s="46"/>
      <c r="M39" s="51">
        <f t="shared" si="3"/>
        <v>0</v>
      </c>
      <c r="N39" s="51"/>
      <c r="O39" s="46"/>
      <c r="P39" s="51"/>
      <c r="Q39" s="46"/>
      <c r="R39" s="46"/>
      <c r="S39" s="46"/>
      <c r="T39" s="46"/>
      <c r="U39" s="46"/>
    </row>
    <row r="40" spans="1:21" ht="12.75" customHeight="1">
      <c r="A40" s="15" t="s">
        <v>418</v>
      </c>
      <c r="B40" s="14" t="s">
        <v>419</v>
      </c>
      <c r="C40" s="15" t="s">
        <v>418</v>
      </c>
      <c r="D40" s="60">
        <f t="shared" si="0"/>
        <v>649.99</v>
      </c>
      <c r="E40" s="61">
        <v>649.99</v>
      </c>
      <c r="F40" s="61"/>
      <c r="G40" s="62">
        <f t="shared" si="1"/>
        <v>500</v>
      </c>
      <c r="H40" s="61">
        <v>500</v>
      </c>
      <c r="I40" s="61"/>
      <c r="J40" s="51">
        <f t="shared" si="2"/>
        <v>900</v>
      </c>
      <c r="K40" s="62">
        <v>900</v>
      </c>
      <c r="L40" s="63"/>
      <c r="M40" s="51">
        <f t="shared" si="3"/>
        <v>400</v>
      </c>
      <c r="N40" s="51">
        <f t="shared" si="4"/>
        <v>400</v>
      </c>
      <c r="O40" s="46"/>
      <c r="P40" s="51">
        <f t="shared" si="5"/>
        <v>900</v>
      </c>
      <c r="Q40" s="63">
        <v>900</v>
      </c>
      <c r="R40" s="63"/>
      <c r="S40" s="46">
        <f t="shared" si="6"/>
        <v>900</v>
      </c>
      <c r="T40" s="63">
        <v>900</v>
      </c>
      <c r="U40" s="63"/>
    </row>
    <row r="41" spans="1:21" ht="12.75" customHeight="1">
      <c r="A41" s="15" t="s">
        <v>420</v>
      </c>
      <c r="B41" s="14" t="s">
        <v>421</v>
      </c>
      <c r="C41" s="15" t="s">
        <v>422</v>
      </c>
      <c r="D41" s="60">
        <f t="shared" si="0"/>
        <v>27892.246</v>
      </c>
      <c r="E41" s="61">
        <v>27892.246</v>
      </c>
      <c r="F41" s="61"/>
      <c r="G41" s="62">
        <f t="shared" si="1"/>
        <v>27000</v>
      </c>
      <c r="H41" s="61">
        <v>27000</v>
      </c>
      <c r="I41" s="61"/>
      <c r="J41" s="51">
        <f t="shared" si="2"/>
        <v>32400</v>
      </c>
      <c r="K41" s="62">
        <v>32400</v>
      </c>
      <c r="L41" s="63"/>
      <c r="M41" s="51">
        <f t="shared" si="3"/>
        <v>5400</v>
      </c>
      <c r="N41" s="51">
        <f t="shared" si="4"/>
        <v>5400</v>
      </c>
      <c r="O41" s="46"/>
      <c r="P41" s="51">
        <f t="shared" si="5"/>
        <v>32400</v>
      </c>
      <c r="Q41" s="63">
        <v>32400</v>
      </c>
      <c r="R41" s="63"/>
      <c r="S41" s="46">
        <f t="shared" si="6"/>
        <v>32400</v>
      </c>
      <c r="T41" s="63">
        <v>32400</v>
      </c>
      <c r="U41" s="63"/>
    </row>
    <row r="42" spans="1:21" s="4" customFormat="1" ht="25.5" customHeight="1">
      <c r="A42" s="6" t="s">
        <v>423</v>
      </c>
      <c r="B42" s="12" t="s">
        <v>424</v>
      </c>
      <c r="C42" s="6" t="s">
        <v>377</v>
      </c>
      <c r="D42" s="60">
        <f>E42</f>
        <v>25</v>
      </c>
      <c r="E42" s="60">
        <f>E44</f>
        <v>25</v>
      </c>
      <c r="F42" s="62"/>
      <c r="G42" s="62">
        <f t="shared" si="1"/>
        <v>0</v>
      </c>
      <c r="H42" s="60">
        <f>H44</f>
        <v>0</v>
      </c>
      <c r="I42" s="62"/>
      <c r="J42" s="51">
        <f t="shared" si="2"/>
        <v>0</v>
      </c>
      <c r="K42" s="51"/>
      <c r="L42" s="51"/>
      <c r="M42" s="51">
        <f t="shared" si="3"/>
        <v>0</v>
      </c>
      <c r="N42" s="51">
        <f t="shared" si="4"/>
        <v>0</v>
      </c>
      <c r="O42" s="46"/>
      <c r="P42" s="51">
        <f t="shared" si="5"/>
        <v>0</v>
      </c>
      <c r="Q42" s="51"/>
      <c r="R42" s="51"/>
      <c r="S42" s="46"/>
      <c r="T42" s="51"/>
      <c r="U42" s="51"/>
    </row>
    <row r="43" spans="1:21" ht="12.75" customHeight="1">
      <c r="A43" s="15"/>
      <c r="B43" s="14" t="s">
        <v>200</v>
      </c>
      <c r="C43" s="15"/>
      <c r="D43" s="60"/>
      <c r="E43" s="61"/>
      <c r="F43" s="61"/>
      <c r="G43" s="62"/>
      <c r="H43" s="61"/>
      <c r="I43" s="61"/>
      <c r="J43" s="51"/>
      <c r="K43" s="46"/>
      <c r="L43" s="46"/>
      <c r="M43" s="51"/>
      <c r="N43" s="51"/>
      <c r="O43" s="46"/>
      <c r="P43" s="51">
        <f t="shared" si="5"/>
        <v>0</v>
      </c>
      <c r="Q43" s="46"/>
      <c r="R43" s="46"/>
      <c r="S43" s="46"/>
      <c r="T43" s="46"/>
      <c r="U43" s="46"/>
    </row>
    <row r="44" spans="1:21" ht="12.75" customHeight="1">
      <c r="A44" s="15" t="s">
        <v>425</v>
      </c>
      <c r="B44" s="14" t="s">
        <v>426</v>
      </c>
      <c r="C44" s="15" t="s">
        <v>425</v>
      </c>
      <c r="D44" s="60">
        <f>E44</f>
        <v>25</v>
      </c>
      <c r="E44" s="61">
        <v>25</v>
      </c>
      <c r="F44" s="61"/>
      <c r="G44" s="62">
        <f t="shared" si="1"/>
        <v>0</v>
      </c>
      <c r="H44" s="61">
        <v>0</v>
      </c>
      <c r="I44" s="61"/>
      <c r="J44" s="51">
        <f t="shared" si="2"/>
        <v>0</v>
      </c>
      <c r="K44" s="63"/>
      <c r="L44" s="63"/>
      <c r="M44" s="51">
        <f t="shared" si="3"/>
        <v>0</v>
      </c>
      <c r="N44" s="51">
        <f t="shared" si="4"/>
        <v>0</v>
      </c>
      <c r="O44" s="46"/>
      <c r="P44" s="51">
        <f t="shared" si="5"/>
        <v>0</v>
      </c>
      <c r="Q44" s="63"/>
      <c r="R44" s="63"/>
      <c r="S44" s="46"/>
      <c r="T44" s="63"/>
      <c r="U44" s="63"/>
    </row>
    <row r="45" spans="1:21" s="4" customFormat="1" ht="25.5" customHeight="1">
      <c r="A45" s="6" t="s">
        <v>427</v>
      </c>
      <c r="B45" s="12" t="s">
        <v>428</v>
      </c>
      <c r="C45" s="6" t="s">
        <v>377</v>
      </c>
      <c r="D45" s="60">
        <f t="shared" si="0"/>
        <v>1310.4</v>
      </c>
      <c r="E45" s="60">
        <f>E47+E48</f>
        <v>1310.4</v>
      </c>
      <c r="F45" s="62"/>
      <c r="G45" s="62">
        <f t="shared" si="1"/>
        <v>2600</v>
      </c>
      <c r="H45" s="60">
        <f>H47+H48</f>
        <v>2600</v>
      </c>
      <c r="I45" s="62"/>
      <c r="J45" s="51">
        <f t="shared" si="2"/>
        <v>2600</v>
      </c>
      <c r="K45" s="46">
        <f>K47+K48</f>
        <v>2600</v>
      </c>
      <c r="L45" s="51"/>
      <c r="M45" s="51">
        <f t="shared" si="3"/>
        <v>0</v>
      </c>
      <c r="N45" s="51">
        <f t="shared" si="4"/>
        <v>0</v>
      </c>
      <c r="O45" s="46"/>
      <c r="P45" s="51">
        <f t="shared" si="5"/>
        <v>2600</v>
      </c>
      <c r="Q45" s="46">
        <f>Q47+Q48</f>
        <v>2600</v>
      </c>
      <c r="R45" s="51"/>
      <c r="S45" s="46">
        <f t="shared" si="6"/>
        <v>2600</v>
      </c>
      <c r="T45" s="46">
        <f>T47+T48</f>
        <v>2600</v>
      </c>
      <c r="U45" s="51"/>
    </row>
    <row r="46" spans="1:21" ht="12.75" customHeight="1">
      <c r="A46" s="15"/>
      <c r="B46" s="14" t="s">
        <v>200</v>
      </c>
      <c r="C46" s="15"/>
      <c r="D46" s="60"/>
      <c r="E46" s="61"/>
      <c r="F46" s="61"/>
      <c r="G46" s="62"/>
      <c r="H46" s="61"/>
      <c r="I46" s="61"/>
      <c r="J46" s="51"/>
      <c r="K46" s="46"/>
      <c r="L46" s="46"/>
      <c r="M46" s="51"/>
      <c r="N46" s="51"/>
      <c r="O46" s="46"/>
      <c r="P46" s="51"/>
      <c r="Q46" s="46"/>
      <c r="R46" s="46"/>
      <c r="S46" s="46"/>
      <c r="T46" s="46"/>
      <c r="U46" s="46"/>
    </row>
    <row r="47" spans="1:21" ht="12.75" customHeight="1">
      <c r="A47" s="15" t="s">
        <v>429</v>
      </c>
      <c r="B47" s="14" t="s">
        <v>430</v>
      </c>
      <c r="C47" s="15" t="s">
        <v>429</v>
      </c>
      <c r="D47" s="60">
        <f t="shared" si="0"/>
        <v>0</v>
      </c>
      <c r="E47" s="61">
        <v>0</v>
      </c>
      <c r="F47" s="61"/>
      <c r="G47" s="62">
        <f t="shared" si="1"/>
        <v>600</v>
      </c>
      <c r="H47" s="61">
        <v>600</v>
      </c>
      <c r="I47" s="61"/>
      <c r="J47" s="51">
        <f t="shared" si="2"/>
        <v>600</v>
      </c>
      <c r="K47" s="51">
        <v>600</v>
      </c>
      <c r="L47" s="51"/>
      <c r="M47" s="51">
        <f t="shared" si="3"/>
        <v>0</v>
      </c>
      <c r="N47" s="51">
        <f t="shared" si="4"/>
        <v>0</v>
      </c>
      <c r="O47" s="46"/>
      <c r="P47" s="51">
        <f t="shared" si="5"/>
        <v>600</v>
      </c>
      <c r="Q47" s="51">
        <v>600</v>
      </c>
      <c r="R47" s="51"/>
      <c r="S47" s="46">
        <f t="shared" si="6"/>
        <v>600</v>
      </c>
      <c r="T47" s="51">
        <v>600</v>
      </c>
      <c r="U47" s="51"/>
    </row>
    <row r="48" spans="1:21" ht="12.75" customHeight="1">
      <c r="A48" s="15" t="s">
        <v>431</v>
      </c>
      <c r="B48" s="14" t="s">
        <v>432</v>
      </c>
      <c r="C48" s="15" t="s">
        <v>431</v>
      </c>
      <c r="D48" s="60">
        <f t="shared" si="0"/>
        <v>1310.4</v>
      </c>
      <c r="E48" s="61">
        <v>1310.4</v>
      </c>
      <c r="F48" s="61"/>
      <c r="G48" s="62">
        <f t="shared" si="1"/>
        <v>2000</v>
      </c>
      <c r="H48" s="61">
        <v>2000</v>
      </c>
      <c r="I48" s="61"/>
      <c r="J48" s="51">
        <f t="shared" si="2"/>
        <v>2000</v>
      </c>
      <c r="K48" s="51">
        <v>2000</v>
      </c>
      <c r="L48" s="46"/>
      <c r="M48" s="51">
        <f t="shared" si="3"/>
        <v>0</v>
      </c>
      <c r="N48" s="51">
        <f t="shared" si="4"/>
        <v>0</v>
      </c>
      <c r="O48" s="46"/>
      <c r="P48" s="51">
        <f t="shared" si="5"/>
        <v>2000</v>
      </c>
      <c r="Q48" s="51">
        <v>2000</v>
      </c>
      <c r="R48" s="46"/>
      <c r="S48" s="46">
        <f t="shared" si="6"/>
        <v>2000</v>
      </c>
      <c r="T48" s="51">
        <v>2000</v>
      </c>
      <c r="U48" s="46"/>
    </row>
    <row r="49" spans="1:21" s="4" customFormat="1" ht="25.5" customHeight="1">
      <c r="A49" s="6" t="s">
        <v>433</v>
      </c>
      <c r="B49" s="12" t="s">
        <v>434</v>
      </c>
      <c r="C49" s="6" t="s">
        <v>377</v>
      </c>
      <c r="D49" s="60">
        <f t="shared" si="0"/>
        <v>24230.8972</v>
      </c>
      <c r="E49" s="60">
        <f>E51+E52+E53+E54</f>
        <v>24230.8972</v>
      </c>
      <c r="F49" s="62"/>
      <c r="G49" s="62">
        <f t="shared" si="1"/>
        <v>24500</v>
      </c>
      <c r="H49" s="60">
        <f>H51+H52+H53+H54</f>
        <v>24500</v>
      </c>
      <c r="I49" s="62"/>
      <c r="J49" s="51">
        <f t="shared" si="2"/>
        <v>25700</v>
      </c>
      <c r="K49" s="46">
        <f>K51+K52+K53+K54</f>
        <v>25700</v>
      </c>
      <c r="L49" s="51"/>
      <c r="M49" s="51">
        <f t="shared" si="3"/>
        <v>1200</v>
      </c>
      <c r="N49" s="51">
        <f t="shared" si="4"/>
        <v>1200</v>
      </c>
      <c r="O49" s="46"/>
      <c r="P49" s="51">
        <f t="shared" si="5"/>
        <v>25700</v>
      </c>
      <c r="Q49" s="46">
        <f>Q51+Q52+Q53+Q54</f>
        <v>25700</v>
      </c>
      <c r="R49" s="51"/>
      <c r="S49" s="46">
        <f t="shared" si="6"/>
        <v>25700</v>
      </c>
      <c r="T49" s="46">
        <f>T51+T52+T53+T54</f>
        <v>25700</v>
      </c>
      <c r="U49" s="51"/>
    </row>
    <row r="50" spans="1:21" ht="12.75" customHeight="1">
      <c r="A50" s="15"/>
      <c r="B50" s="14" t="s">
        <v>200</v>
      </c>
      <c r="C50" s="15"/>
      <c r="D50" s="60"/>
      <c r="E50" s="61"/>
      <c r="F50" s="61"/>
      <c r="G50" s="62"/>
      <c r="H50" s="61"/>
      <c r="I50" s="61"/>
      <c r="J50" s="51"/>
      <c r="K50" s="51"/>
      <c r="L50" s="51"/>
      <c r="M50" s="51"/>
      <c r="N50" s="51"/>
      <c r="O50" s="46"/>
      <c r="P50" s="51"/>
      <c r="Q50" s="51"/>
      <c r="R50" s="51"/>
      <c r="S50" s="46"/>
      <c r="T50" s="51"/>
      <c r="U50" s="51"/>
    </row>
    <row r="51" spans="1:21" ht="12.75" customHeight="1">
      <c r="A51" s="15" t="s">
        <v>435</v>
      </c>
      <c r="B51" s="14" t="s">
        <v>436</v>
      </c>
      <c r="C51" s="15" t="s">
        <v>435</v>
      </c>
      <c r="D51" s="60">
        <f t="shared" si="0"/>
        <v>1360.4398</v>
      </c>
      <c r="E51" s="61">
        <v>1360.4398</v>
      </c>
      <c r="F51" s="61"/>
      <c r="G51" s="62">
        <f t="shared" si="1"/>
        <v>1600</v>
      </c>
      <c r="H51" s="61">
        <v>1600</v>
      </c>
      <c r="I51" s="61"/>
      <c r="J51" s="51">
        <f t="shared" si="2"/>
        <v>2500</v>
      </c>
      <c r="K51" s="51">
        <v>2500</v>
      </c>
      <c r="L51" s="46"/>
      <c r="M51" s="51">
        <f t="shared" si="3"/>
        <v>900</v>
      </c>
      <c r="N51" s="51">
        <f t="shared" si="4"/>
        <v>900</v>
      </c>
      <c r="O51" s="46"/>
      <c r="P51" s="51">
        <f t="shared" si="5"/>
        <v>2500</v>
      </c>
      <c r="Q51" s="51">
        <v>2500</v>
      </c>
      <c r="R51" s="46"/>
      <c r="S51" s="46">
        <f t="shared" si="6"/>
        <v>2500</v>
      </c>
      <c r="T51" s="51">
        <v>2500</v>
      </c>
      <c r="U51" s="46"/>
    </row>
    <row r="52" spans="1:21" ht="12.75" customHeight="1">
      <c r="A52" s="15" t="s">
        <v>437</v>
      </c>
      <c r="B52" s="14" t="s">
        <v>438</v>
      </c>
      <c r="C52" s="15" t="s">
        <v>437</v>
      </c>
      <c r="D52" s="60">
        <f t="shared" si="0"/>
        <v>8930.13</v>
      </c>
      <c r="E52" s="61">
        <v>8930.13</v>
      </c>
      <c r="F52" s="61"/>
      <c r="G52" s="62">
        <f t="shared" si="1"/>
        <v>9200</v>
      </c>
      <c r="H52" s="61">
        <v>9200</v>
      </c>
      <c r="I52" s="61"/>
      <c r="J52" s="51">
        <f t="shared" si="2"/>
        <v>8000</v>
      </c>
      <c r="K52" s="63">
        <v>8000</v>
      </c>
      <c r="L52" s="63"/>
      <c r="M52" s="51">
        <f t="shared" si="3"/>
        <v>-1200</v>
      </c>
      <c r="N52" s="51">
        <f t="shared" si="4"/>
        <v>-1200</v>
      </c>
      <c r="O52" s="46"/>
      <c r="P52" s="51">
        <f t="shared" si="5"/>
        <v>8000</v>
      </c>
      <c r="Q52" s="63">
        <v>8000</v>
      </c>
      <c r="R52" s="63"/>
      <c r="S52" s="46">
        <f t="shared" si="6"/>
        <v>8000</v>
      </c>
      <c r="T52" s="63">
        <v>8000</v>
      </c>
      <c r="U52" s="63"/>
    </row>
    <row r="53" spans="1:21" ht="12.75" customHeight="1">
      <c r="A53" s="15" t="s">
        <v>439</v>
      </c>
      <c r="B53" s="14" t="s">
        <v>440</v>
      </c>
      <c r="C53" s="15" t="s">
        <v>439</v>
      </c>
      <c r="D53" s="60">
        <f t="shared" si="0"/>
        <v>2560.1</v>
      </c>
      <c r="E53" s="61">
        <v>2560.1</v>
      </c>
      <c r="F53" s="61"/>
      <c r="G53" s="62">
        <f t="shared" si="1"/>
        <v>2200</v>
      </c>
      <c r="H53" s="61">
        <v>2200</v>
      </c>
      <c r="I53" s="61"/>
      <c r="J53" s="51">
        <f t="shared" si="2"/>
        <v>2200</v>
      </c>
      <c r="K53" s="51">
        <v>2200</v>
      </c>
      <c r="L53" s="51"/>
      <c r="M53" s="51">
        <f t="shared" si="3"/>
        <v>0</v>
      </c>
      <c r="N53" s="51">
        <f t="shared" si="4"/>
        <v>0</v>
      </c>
      <c r="O53" s="46"/>
      <c r="P53" s="51">
        <f t="shared" si="5"/>
        <v>2200</v>
      </c>
      <c r="Q53" s="51">
        <v>2200</v>
      </c>
      <c r="R53" s="51"/>
      <c r="S53" s="46">
        <f t="shared" si="6"/>
        <v>2200</v>
      </c>
      <c r="T53" s="51">
        <v>2200</v>
      </c>
      <c r="U53" s="51"/>
    </row>
    <row r="54" spans="1:21" ht="12.75" customHeight="1">
      <c r="A54" s="15" t="s">
        <v>441</v>
      </c>
      <c r="B54" s="14" t="s">
        <v>442</v>
      </c>
      <c r="C54" s="15" t="s">
        <v>443</v>
      </c>
      <c r="D54" s="60">
        <f t="shared" si="0"/>
        <v>11380.2274</v>
      </c>
      <c r="E54" s="61">
        <v>11380.2274</v>
      </c>
      <c r="F54" s="61"/>
      <c r="G54" s="62">
        <f t="shared" si="1"/>
        <v>11500</v>
      </c>
      <c r="H54" s="61">
        <v>11500</v>
      </c>
      <c r="I54" s="61"/>
      <c r="J54" s="51">
        <f t="shared" si="2"/>
        <v>13000</v>
      </c>
      <c r="K54" s="63">
        <v>13000</v>
      </c>
      <c r="L54" s="63"/>
      <c r="M54" s="51">
        <f t="shared" si="3"/>
        <v>1500</v>
      </c>
      <c r="N54" s="51">
        <f t="shared" si="4"/>
        <v>1500</v>
      </c>
      <c r="O54" s="46"/>
      <c r="P54" s="51">
        <f t="shared" si="5"/>
        <v>13000</v>
      </c>
      <c r="Q54" s="63">
        <v>13000</v>
      </c>
      <c r="R54" s="63"/>
      <c r="S54" s="46">
        <f t="shared" si="6"/>
        <v>13000</v>
      </c>
      <c r="T54" s="63">
        <v>13000</v>
      </c>
      <c r="U54" s="63"/>
    </row>
    <row r="55" spans="1:21" s="4" customFormat="1" ht="25.5" customHeight="1">
      <c r="A55" s="6" t="s">
        <v>444</v>
      </c>
      <c r="B55" s="12" t="s">
        <v>445</v>
      </c>
      <c r="C55" s="6" t="s">
        <v>377</v>
      </c>
      <c r="D55" s="60"/>
      <c r="E55" s="62"/>
      <c r="F55" s="62"/>
      <c r="G55" s="62"/>
      <c r="H55" s="62"/>
      <c r="I55" s="62"/>
      <c r="J55" s="51"/>
      <c r="K55" s="51"/>
      <c r="L55" s="51"/>
      <c r="M55" s="51"/>
      <c r="N55" s="51"/>
      <c r="O55" s="46"/>
      <c r="P55" s="51"/>
      <c r="Q55" s="51"/>
      <c r="R55" s="51"/>
      <c r="S55" s="46"/>
      <c r="T55" s="51"/>
      <c r="U55" s="51"/>
    </row>
    <row r="56" spans="1:21" ht="12.75" customHeight="1">
      <c r="A56" s="15"/>
      <c r="B56" s="14" t="s">
        <v>5</v>
      </c>
      <c r="C56" s="15"/>
      <c r="D56" s="60"/>
      <c r="E56" s="61"/>
      <c r="F56" s="61"/>
      <c r="G56" s="62"/>
      <c r="H56" s="61"/>
      <c r="I56" s="61"/>
      <c r="J56" s="51"/>
      <c r="K56" s="51"/>
      <c r="L56" s="51"/>
      <c r="M56" s="51"/>
      <c r="N56" s="51"/>
      <c r="O56" s="46"/>
      <c r="P56" s="51"/>
      <c r="Q56" s="51"/>
      <c r="R56" s="51"/>
      <c r="S56" s="46"/>
      <c r="T56" s="51"/>
      <c r="U56" s="51"/>
    </row>
    <row r="57" spans="1:21" s="4" customFormat="1" ht="25.5" customHeight="1">
      <c r="A57" s="6" t="s">
        <v>446</v>
      </c>
      <c r="B57" s="12" t="s">
        <v>447</v>
      </c>
      <c r="C57" s="6" t="s">
        <v>377</v>
      </c>
      <c r="D57" s="60"/>
      <c r="E57" s="62"/>
      <c r="F57" s="62"/>
      <c r="G57" s="62"/>
      <c r="H57" s="62"/>
      <c r="I57" s="62"/>
      <c r="J57" s="51"/>
      <c r="K57" s="51"/>
      <c r="L57" s="51"/>
      <c r="M57" s="51"/>
      <c r="N57" s="51"/>
      <c r="O57" s="46"/>
      <c r="P57" s="51"/>
      <c r="Q57" s="51"/>
      <c r="R57" s="51"/>
      <c r="S57" s="46"/>
      <c r="T57" s="51"/>
      <c r="U57" s="51"/>
    </row>
    <row r="58" spans="1:21" ht="12.75" customHeight="1">
      <c r="A58" s="15"/>
      <c r="B58" s="14" t="s">
        <v>200</v>
      </c>
      <c r="C58" s="15"/>
      <c r="D58" s="60"/>
      <c r="E58" s="61"/>
      <c r="F58" s="61"/>
      <c r="G58" s="62"/>
      <c r="H58" s="61"/>
      <c r="I58" s="61"/>
      <c r="J58" s="51"/>
      <c r="K58" s="63"/>
      <c r="L58" s="63"/>
      <c r="M58" s="51"/>
      <c r="N58" s="51"/>
      <c r="O58" s="46"/>
      <c r="P58" s="51"/>
      <c r="Q58" s="63"/>
      <c r="R58" s="63"/>
      <c r="S58" s="46"/>
      <c r="T58" s="63"/>
      <c r="U58" s="63"/>
    </row>
    <row r="59" spans="1:21" ht="12.75" customHeight="1">
      <c r="A59" s="15" t="s">
        <v>448</v>
      </c>
      <c r="B59" s="14" t="s">
        <v>449</v>
      </c>
      <c r="C59" s="15" t="s">
        <v>450</v>
      </c>
      <c r="D59" s="60"/>
      <c r="E59" s="61"/>
      <c r="F59" s="61"/>
      <c r="G59" s="62"/>
      <c r="H59" s="61"/>
      <c r="I59" s="61"/>
      <c r="J59" s="51"/>
      <c r="K59" s="46"/>
      <c r="L59" s="46"/>
      <c r="M59" s="51"/>
      <c r="N59" s="51"/>
      <c r="O59" s="46"/>
      <c r="P59" s="51"/>
      <c r="Q59" s="46"/>
      <c r="R59" s="46"/>
      <c r="S59" s="46"/>
      <c r="T59" s="46"/>
      <c r="U59" s="46"/>
    </row>
    <row r="60" spans="1:21" s="4" customFormat="1" ht="25.5" customHeight="1">
      <c r="A60" s="6" t="s">
        <v>451</v>
      </c>
      <c r="B60" s="12" t="s">
        <v>452</v>
      </c>
      <c r="C60" s="6" t="s">
        <v>377</v>
      </c>
      <c r="D60" s="60"/>
      <c r="E60" s="62"/>
      <c r="F60" s="62"/>
      <c r="G60" s="62"/>
      <c r="H60" s="62"/>
      <c r="I60" s="62"/>
      <c r="J60" s="51"/>
      <c r="K60" s="51"/>
      <c r="L60" s="51"/>
      <c r="M60" s="51"/>
      <c r="N60" s="51"/>
      <c r="O60" s="46"/>
      <c r="P60" s="51"/>
      <c r="Q60" s="51"/>
      <c r="R60" s="51"/>
      <c r="S60" s="46"/>
      <c r="T60" s="51"/>
      <c r="U60" s="51"/>
    </row>
    <row r="61" spans="1:21" ht="12.75" customHeight="1">
      <c r="A61" s="15"/>
      <c r="B61" s="14" t="s">
        <v>5</v>
      </c>
      <c r="C61" s="15"/>
      <c r="D61" s="60"/>
      <c r="E61" s="61"/>
      <c r="F61" s="61"/>
      <c r="G61" s="62"/>
      <c r="H61" s="61"/>
      <c r="I61" s="61"/>
      <c r="J61" s="51"/>
      <c r="K61" s="51"/>
      <c r="L61" s="51"/>
      <c r="M61" s="51"/>
      <c r="N61" s="51"/>
      <c r="O61" s="46"/>
      <c r="P61" s="51"/>
      <c r="Q61" s="51"/>
      <c r="R61" s="51"/>
      <c r="S61" s="46"/>
      <c r="T61" s="51"/>
      <c r="U61" s="51"/>
    </row>
    <row r="62" spans="1:21" s="4" customFormat="1" ht="25.5" customHeight="1">
      <c r="A62" s="6" t="s">
        <v>453</v>
      </c>
      <c r="B62" s="12" t="s">
        <v>454</v>
      </c>
      <c r="C62" s="6" t="s">
        <v>377</v>
      </c>
      <c r="D62" s="60"/>
      <c r="E62" s="62"/>
      <c r="F62" s="62"/>
      <c r="G62" s="62"/>
      <c r="H62" s="62"/>
      <c r="I62" s="62"/>
      <c r="J62" s="51"/>
      <c r="K62" s="51"/>
      <c r="L62" s="51"/>
      <c r="M62" s="51"/>
      <c r="N62" s="51"/>
      <c r="O62" s="46"/>
      <c r="P62" s="51"/>
      <c r="Q62" s="51"/>
      <c r="R62" s="51"/>
      <c r="S62" s="46"/>
      <c r="T62" s="51"/>
      <c r="U62" s="51"/>
    </row>
    <row r="63" spans="1:21" ht="12.75" customHeight="1">
      <c r="A63" s="15"/>
      <c r="B63" s="14" t="s">
        <v>200</v>
      </c>
      <c r="C63" s="15"/>
      <c r="D63" s="60"/>
      <c r="E63" s="61"/>
      <c r="F63" s="61"/>
      <c r="G63" s="62"/>
      <c r="H63" s="61"/>
      <c r="I63" s="61"/>
      <c r="J63" s="51"/>
      <c r="K63" s="63"/>
      <c r="L63" s="63"/>
      <c r="M63" s="51"/>
      <c r="N63" s="51"/>
      <c r="O63" s="46"/>
      <c r="P63" s="51"/>
      <c r="Q63" s="63"/>
      <c r="R63" s="63"/>
      <c r="S63" s="46"/>
      <c r="T63" s="63"/>
      <c r="U63" s="63"/>
    </row>
    <row r="64" spans="1:21" ht="12.75" customHeight="1">
      <c r="A64" s="15" t="s">
        <v>455</v>
      </c>
      <c r="B64" s="14" t="s">
        <v>456</v>
      </c>
      <c r="C64" s="15" t="s">
        <v>457</v>
      </c>
      <c r="D64" s="60"/>
      <c r="E64" s="61"/>
      <c r="F64" s="61"/>
      <c r="G64" s="62"/>
      <c r="H64" s="61"/>
      <c r="I64" s="61"/>
      <c r="J64" s="51"/>
      <c r="K64" s="51"/>
      <c r="L64" s="51"/>
      <c r="M64" s="51"/>
      <c r="N64" s="51"/>
      <c r="O64" s="46"/>
      <c r="P64" s="51"/>
      <c r="Q64" s="51"/>
      <c r="R64" s="51"/>
      <c r="S64" s="46"/>
      <c r="T64" s="51"/>
      <c r="U64" s="51"/>
    </row>
    <row r="65" spans="1:21" s="4" customFormat="1" ht="25.5" customHeight="1">
      <c r="A65" s="6" t="s">
        <v>458</v>
      </c>
      <c r="B65" s="12" t="s">
        <v>459</v>
      </c>
      <c r="C65" s="6" t="s">
        <v>377</v>
      </c>
      <c r="D65" s="60"/>
      <c r="E65" s="62"/>
      <c r="F65" s="62"/>
      <c r="G65" s="62"/>
      <c r="H65" s="62"/>
      <c r="I65" s="62"/>
      <c r="J65" s="51"/>
      <c r="K65" s="51"/>
      <c r="L65" s="51"/>
      <c r="M65" s="51"/>
      <c r="N65" s="51"/>
      <c r="O65" s="46"/>
      <c r="P65" s="51"/>
      <c r="Q65" s="51"/>
      <c r="R65" s="51"/>
      <c r="S65" s="46"/>
      <c r="T65" s="51"/>
      <c r="U65" s="51"/>
    </row>
    <row r="66" spans="1:21" ht="12.75" customHeight="1">
      <c r="A66" s="15"/>
      <c r="B66" s="14" t="s">
        <v>200</v>
      </c>
      <c r="C66" s="15"/>
      <c r="D66" s="60"/>
      <c r="E66" s="61"/>
      <c r="F66" s="61"/>
      <c r="G66" s="62"/>
      <c r="H66" s="61"/>
      <c r="I66" s="61"/>
      <c r="J66" s="51"/>
      <c r="K66" s="63"/>
      <c r="L66" s="63"/>
      <c r="M66" s="51"/>
      <c r="N66" s="51"/>
      <c r="O66" s="46"/>
      <c r="P66" s="51"/>
      <c r="Q66" s="63"/>
      <c r="R66" s="63"/>
      <c r="S66" s="46"/>
      <c r="T66" s="63"/>
      <c r="U66" s="63"/>
    </row>
    <row r="67" spans="1:21" ht="28.5" customHeight="1">
      <c r="A67" s="15" t="s">
        <v>460</v>
      </c>
      <c r="B67" s="14" t="s">
        <v>461</v>
      </c>
      <c r="C67" s="15" t="s">
        <v>462</v>
      </c>
      <c r="D67" s="60"/>
      <c r="E67" s="61"/>
      <c r="F67" s="61"/>
      <c r="G67" s="62"/>
      <c r="H67" s="61"/>
      <c r="I67" s="61"/>
      <c r="J67" s="51"/>
      <c r="K67" s="51"/>
      <c r="L67" s="51"/>
      <c r="M67" s="51"/>
      <c r="N67" s="51"/>
      <c r="O67" s="46"/>
      <c r="P67" s="51"/>
      <c r="Q67" s="51"/>
      <c r="R67" s="51"/>
      <c r="S67" s="46"/>
      <c r="T67" s="51"/>
      <c r="U67" s="51"/>
    </row>
    <row r="68" spans="1:21" ht="12.75" customHeight="1">
      <c r="A68" s="15" t="s">
        <v>463</v>
      </c>
      <c r="B68" s="23" t="s">
        <v>464</v>
      </c>
      <c r="C68" s="15" t="s">
        <v>377</v>
      </c>
      <c r="D68" s="60">
        <f t="shared" si="0"/>
        <v>1089242.8059999999</v>
      </c>
      <c r="E68" s="65">
        <f>E70+E75</f>
        <v>1089242.8059999999</v>
      </c>
      <c r="F68" s="61"/>
      <c r="G68" s="62">
        <f t="shared" si="1"/>
        <v>1095615</v>
      </c>
      <c r="H68" s="65">
        <f>H70+H75</f>
        <v>1095615</v>
      </c>
      <c r="I68" s="61"/>
      <c r="J68" s="51">
        <f t="shared" si="2"/>
        <v>1306298.97</v>
      </c>
      <c r="K68" s="64">
        <f>K70+K75</f>
        <v>1306298.97</v>
      </c>
      <c r="L68" s="63"/>
      <c r="M68" s="51">
        <f t="shared" si="3"/>
        <v>210683.96999999997</v>
      </c>
      <c r="N68" s="51">
        <f t="shared" si="4"/>
        <v>210683.96999999997</v>
      </c>
      <c r="O68" s="46"/>
      <c r="P68" s="51">
        <f t="shared" si="5"/>
        <v>1343572.76</v>
      </c>
      <c r="Q68" s="64">
        <f>Q70+Q75</f>
        <v>1343572.76</v>
      </c>
      <c r="R68" s="63"/>
      <c r="S68" s="46">
        <f t="shared" si="6"/>
        <v>1376404.46</v>
      </c>
      <c r="T68" s="64">
        <f>T70+T75</f>
        <v>1376404.46</v>
      </c>
      <c r="U68" s="63"/>
    </row>
    <row r="69" spans="1:21" ht="12.75" customHeight="1">
      <c r="A69" s="15"/>
      <c r="B69" s="14" t="s">
        <v>5</v>
      </c>
      <c r="C69" s="15"/>
      <c r="D69" s="60"/>
      <c r="E69" s="61"/>
      <c r="F69" s="61"/>
      <c r="G69" s="62"/>
      <c r="H69" s="61"/>
      <c r="I69" s="61"/>
      <c r="J69" s="51"/>
      <c r="K69" s="63"/>
      <c r="L69" s="63"/>
      <c r="M69" s="51"/>
      <c r="N69" s="51"/>
      <c r="O69" s="46"/>
      <c r="P69" s="51"/>
      <c r="Q69" s="63"/>
      <c r="R69" s="63"/>
      <c r="S69" s="46"/>
      <c r="T69" s="63"/>
      <c r="U69" s="63"/>
    </row>
    <row r="70" spans="1:21" s="4" customFormat="1" ht="25.5" customHeight="1">
      <c r="A70" s="6" t="s">
        <v>465</v>
      </c>
      <c r="B70" s="12" t="s">
        <v>466</v>
      </c>
      <c r="C70" s="6" t="s">
        <v>377</v>
      </c>
      <c r="D70" s="60">
        <f t="shared" si="0"/>
        <v>1072310.4</v>
      </c>
      <c r="E70" s="60">
        <f>E72</f>
        <v>1072310.4</v>
      </c>
      <c r="F70" s="62"/>
      <c r="G70" s="62">
        <f t="shared" si="1"/>
        <v>1076615</v>
      </c>
      <c r="H70" s="60">
        <f>H72</f>
        <v>1076615</v>
      </c>
      <c r="I70" s="62"/>
      <c r="J70" s="51">
        <f t="shared" si="2"/>
        <v>1287298.97</v>
      </c>
      <c r="K70" s="46">
        <f>K72</f>
        <v>1287298.97</v>
      </c>
      <c r="L70" s="51"/>
      <c r="M70" s="51">
        <f t="shared" si="3"/>
        <v>210683.96999999997</v>
      </c>
      <c r="N70" s="51">
        <f t="shared" si="4"/>
        <v>210683.96999999997</v>
      </c>
      <c r="O70" s="46"/>
      <c r="P70" s="51">
        <f t="shared" si="5"/>
        <v>1324572.76</v>
      </c>
      <c r="Q70" s="46">
        <f>Q72</f>
        <v>1324572.76</v>
      </c>
      <c r="R70" s="51"/>
      <c r="S70" s="46">
        <f t="shared" si="6"/>
        <v>1357404.46</v>
      </c>
      <c r="T70" s="46">
        <f>T72</f>
        <v>1357404.46</v>
      </c>
      <c r="U70" s="51"/>
    </row>
    <row r="71" spans="1:21" ht="12.75" customHeight="1">
      <c r="A71" s="15"/>
      <c r="B71" s="14" t="s">
        <v>200</v>
      </c>
      <c r="C71" s="15"/>
      <c r="D71" s="60"/>
      <c r="E71" s="61"/>
      <c r="F71" s="61"/>
      <c r="G71" s="62"/>
      <c r="H71" s="61"/>
      <c r="I71" s="61"/>
      <c r="J71" s="51"/>
      <c r="K71" s="63"/>
      <c r="L71" s="63"/>
      <c r="M71" s="51"/>
      <c r="N71" s="51"/>
      <c r="O71" s="46"/>
      <c r="P71" s="51"/>
      <c r="Q71" s="63"/>
      <c r="R71" s="63"/>
      <c r="S71" s="46"/>
      <c r="T71" s="63"/>
      <c r="U71" s="63"/>
    </row>
    <row r="72" spans="1:21" ht="26.25" customHeight="1">
      <c r="A72" s="15" t="s">
        <v>467</v>
      </c>
      <c r="B72" s="14" t="s">
        <v>468</v>
      </c>
      <c r="C72" s="15" t="s">
        <v>469</v>
      </c>
      <c r="D72" s="60">
        <f t="shared" si="0"/>
        <v>1072310.4</v>
      </c>
      <c r="E72" s="61">
        <v>1072310.4</v>
      </c>
      <c r="F72" s="61"/>
      <c r="G72" s="62">
        <f t="shared" si="1"/>
        <v>1076615</v>
      </c>
      <c r="H72" s="61">
        <v>1076615</v>
      </c>
      <c r="I72" s="61"/>
      <c r="J72" s="51">
        <f t="shared" si="2"/>
        <v>1287298.97</v>
      </c>
      <c r="K72" s="63">
        <v>1287298.97</v>
      </c>
      <c r="L72" s="63"/>
      <c r="M72" s="51">
        <f t="shared" si="3"/>
        <v>210683.96999999997</v>
      </c>
      <c r="N72" s="51">
        <f t="shared" si="4"/>
        <v>210683.96999999997</v>
      </c>
      <c r="O72" s="46"/>
      <c r="P72" s="51">
        <f t="shared" si="5"/>
        <v>1324572.76</v>
      </c>
      <c r="Q72" s="63">
        <v>1324572.76</v>
      </c>
      <c r="R72" s="63"/>
      <c r="S72" s="46">
        <f t="shared" si="6"/>
        <v>1357404.46</v>
      </c>
      <c r="T72" s="63">
        <v>1357404.46</v>
      </c>
      <c r="U72" s="63"/>
    </row>
    <row r="73" spans="1:21" ht="26.25" customHeight="1">
      <c r="A73" s="15" t="s">
        <v>470</v>
      </c>
      <c r="B73" s="14" t="s">
        <v>471</v>
      </c>
      <c r="C73" s="15" t="s">
        <v>472</v>
      </c>
      <c r="D73" s="60"/>
      <c r="E73" s="61"/>
      <c r="F73" s="61"/>
      <c r="G73" s="62"/>
      <c r="H73" s="61"/>
      <c r="I73" s="61"/>
      <c r="J73" s="51"/>
      <c r="K73" s="63"/>
      <c r="L73" s="63"/>
      <c r="M73" s="51"/>
      <c r="N73" s="51"/>
      <c r="O73" s="46"/>
      <c r="P73" s="51"/>
      <c r="Q73" s="63"/>
      <c r="R73" s="63"/>
      <c r="S73" s="46"/>
      <c r="T73" s="63"/>
      <c r="U73" s="63"/>
    </row>
    <row r="74" spans="1:21" ht="26.25" customHeight="1">
      <c r="A74" s="15" t="s">
        <v>473</v>
      </c>
      <c r="B74" s="14" t="s">
        <v>474</v>
      </c>
      <c r="C74" s="15" t="s">
        <v>475</v>
      </c>
      <c r="D74" s="60"/>
      <c r="E74" s="61"/>
      <c r="F74" s="61"/>
      <c r="G74" s="62"/>
      <c r="H74" s="61"/>
      <c r="I74" s="61"/>
      <c r="J74" s="51"/>
      <c r="K74" s="63"/>
      <c r="L74" s="63"/>
      <c r="M74" s="51"/>
      <c r="N74" s="51"/>
      <c r="O74" s="46"/>
      <c r="P74" s="51"/>
      <c r="Q74" s="63"/>
      <c r="R74" s="63"/>
      <c r="S74" s="46"/>
      <c r="T74" s="63"/>
      <c r="U74" s="63"/>
    </row>
    <row r="75" spans="1:21" s="4" customFormat="1" ht="25.5" customHeight="1">
      <c r="A75" s="6" t="s">
        <v>476</v>
      </c>
      <c r="B75" s="12" t="s">
        <v>477</v>
      </c>
      <c r="C75" s="6" t="s">
        <v>377</v>
      </c>
      <c r="D75" s="60">
        <f>E75+F75</f>
        <v>16932.406</v>
      </c>
      <c r="E75" s="60">
        <f>E77+E78</f>
        <v>16932.406</v>
      </c>
      <c r="F75" s="62"/>
      <c r="G75" s="62">
        <f aca="true" t="shared" si="7" ref="G75:G132">H75+I75</f>
        <v>19000</v>
      </c>
      <c r="H75" s="60">
        <f>H77</f>
        <v>19000</v>
      </c>
      <c r="I75" s="62"/>
      <c r="J75" s="51">
        <f aca="true" t="shared" si="8" ref="J75:J132">K75+L75</f>
        <v>19000</v>
      </c>
      <c r="K75" s="46">
        <f>K77</f>
        <v>19000</v>
      </c>
      <c r="L75" s="51"/>
      <c r="M75" s="51">
        <f aca="true" t="shared" si="9" ref="M75:M132">N75+O75</f>
        <v>0</v>
      </c>
      <c r="N75" s="51">
        <f aca="true" t="shared" si="10" ref="N75:N132">K75-H75</f>
        <v>0</v>
      </c>
      <c r="O75" s="46"/>
      <c r="P75" s="51">
        <f aca="true" t="shared" si="11" ref="P75:P132">Q75+R75</f>
        <v>19000</v>
      </c>
      <c r="Q75" s="46">
        <f>Q77</f>
        <v>19000</v>
      </c>
      <c r="R75" s="51"/>
      <c r="S75" s="46">
        <f>T75+U75</f>
        <v>19000</v>
      </c>
      <c r="T75" s="46">
        <f>T77</f>
        <v>19000</v>
      </c>
      <c r="U75" s="51"/>
    </row>
    <row r="76" spans="1:21" ht="12.75" customHeight="1">
      <c r="A76" s="15"/>
      <c r="B76" s="14" t="s">
        <v>200</v>
      </c>
      <c r="C76" s="15"/>
      <c r="D76" s="60"/>
      <c r="E76" s="61"/>
      <c r="F76" s="61"/>
      <c r="G76" s="62"/>
      <c r="H76" s="61"/>
      <c r="I76" s="61"/>
      <c r="J76" s="51"/>
      <c r="K76" s="63"/>
      <c r="L76" s="63"/>
      <c r="M76" s="51"/>
      <c r="N76" s="51"/>
      <c r="O76" s="46"/>
      <c r="P76" s="51"/>
      <c r="Q76" s="63"/>
      <c r="R76" s="63"/>
      <c r="S76" s="46"/>
      <c r="T76" s="63"/>
      <c r="U76" s="63"/>
    </row>
    <row r="77" spans="1:21" ht="29.25" customHeight="1">
      <c r="A77" s="15">
        <v>4541</v>
      </c>
      <c r="B77" s="14" t="s">
        <v>588</v>
      </c>
      <c r="C77" s="15">
        <v>4655</v>
      </c>
      <c r="D77" s="60">
        <f>E77</f>
        <v>12460</v>
      </c>
      <c r="E77" s="61">
        <v>12460</v>
      </c>
      <c r="F77" s="61"/>
      <c r="G77" s="62">
        <f>H77</f>
        <v>19000</v>
      </c>
      <c r="H77" s="61">
        <v>19000</v>
      </c>
      <c r="I77" s="61"/>
      <c r="J77" s="51">
        <f t="shared" si="8"/>
        <v>19000</v>
      </c>
      <c r="K77" s="63">
        <v>19000</v>
      </c>
      <c r="L77" s="63"/>
      <c r="M77" s="51">
        <f t="shared" si="9"/>
        <v>0</v>
      </c>
      <c r="N77" s="51">
        <f t="shared" si="10"/>
        <v>0</v>
      </c>
      <c r="O77" s="46"/>
      <c r="P77" s="51">
        <f t="shared" si="11"/>
        <v>19000</v>
      </c>
      <c r="Q77" s="63">
        <v>19000</v>
      </c>
      <c r="R77" s="63"/>
      <c r="S77" s="46">
        <f>T77+U77</f>
        <v>19000</v>
      </c>
      <c r="T77" s="63">
        <v>19000</v>
      </c>
      <c r="U77" s="63"/>
    </row>
    <row r="78" spans="1:21" ht="12.75" customHeight="1">
      <c r="A78" s="15" t="s">
        <v>478</v>
      </c>
      <c r="B78" s="14" t="s">
        <v>479</v>
      </c>
      <c r="C78" s="15" t="s">
        <v>480</v>
      </c>
      <c r="D78" s="60">
        <f>E78+F78</f>
        <v>4472.406</v>
      </c>
      <c r="E78" s="61">
        <v>4472.406</v>
      </c>
      <c r="F78" s="61"/>
      <c r="G78" s="62">
        <f t="shared" si="7"/>
        <v>0</v>
      </c>
      <c r="H78" s="61"/>
      <c r="I78" s="61"/>
      <c r="J78" s="51"/>
      <c r="K78" s="63"/>
      <c r="L78" s="63"/>
      <c r="M78" s="51"/>
      <c r="N78" s="51"/>
      <c r="O78" s="46"/>
      <c r="P78" s="51"/>
      <c r="Q78" s="63"/>
      <c r="R78" s="63"/>
      <c r="S78" s="46"/>
      <c r="T78" s="63"/>
      <c r="U78" s="63"/>
    </row>
    <row r="79" spans="1:21" s="4" customFormat="1" ht="25.5" customHeight="1">
      <c r="A79" s="6" t="s">
        <v>481</v>
      </c>
      <c r="B79" s="12" t="s">
        <v>482</v>
      </c>
      <c r="C79" s="6" t="s">
        <v>377</v>
      </c>
      <c r="D79" s="60">
        <f>E79+F79</f>
        <v>81865</v>
      </c>
      <c r="E79" s="60">
        <f>E81</f>
        <v>81865</v>
      </c>
      <c r="F79" s="62"/>
      <c r="G79" s="62">
        <f t="shared" si="7"/>
        <v>75500</v>
      </c>
      <c r="H79" s="60">
        <f>H81</f>
        <v>75500</v>
      </c>
      <c r="I79" s="62"/>
      <c r="J79" s="51">
        <f t="shared" si="8"/>
        <v>78500</v>
      </c>
      <c r="K79" s="46">
        <f>K81</f>
        <v>78500</v>
      </c>
      <c r="L79" s="51"/>
      <c r="M79" s="51">
        <f t="shared" si="9"/>
        <v>3000</v>
      </c>
      <c r="N79" s="51">
        <f t="shared" si="10"/>
        <v>3000</v>
      </c>
      <c r="O79" s="46"/>
      <c r="P79" s="51">
        <f t="shared" si="11"/>
        <v>78500</v>
      </c>
      <c r="Q79" s="46">
        <f>Q81</f>
        <v>78500</v>
      </c>
      <c r="R79" s="51"/>
      <c r="S79" s="46">
        <f>T79+U79</f>
        <v>78500</v>
      </c>
      <c r="T79" s="46">
        <f>T81</f>
        <v>78500</v>
      </c>
      <c r="U79" s="51"/>
    </row>
    <row r="80" spans="1:21" ht="12.75" customHeight="1">
      <c r="A80" s="15"/>
      <c r="B80" s="14" t="s">
        <v>5</v>
      </c>
      <c r="C80" s="15"/>
      <c r="D80" s="60"/>
      <c r="E80" s="61"/>
      <c r="F80" s="61"/>
      <c r="G80" s="62"/>
      <c r="H80" s="61"/>
      <c r="I80" s="61"/>
      <c r="J80" s="51"/>
      <c r="K80" s="63"/>
      <c r="L80" s="63"/>
      <c r="M80" s="51"/>
      <c r="N80" s="51"/>
      <c r="O80" s="46"/>
      <c r="P80" s="51"/>
      <c r="Q80" s="63"/>
      <c r="R80" s="63"/>
      <c r="S80" s="46"/>
      <c r="T80" s="63"/>
      <c r="U80" s="63"/>
    </row>
    <row r="81" spans="1:21" s="4" customFormat="1" ht="25.5" customHeight="1">
      <c r="A81" s="6" t="s">
        <v>483</v>
      </c>
      <c r="B81" s="12" t="s">
        <v>484</v>
      </c>
      <c r="C81" s="6" t="s">
        <v>377</v>
      </c>
      <c r="D81" s="60">
        <f>E81+F81</f>
        <v>81865</v>
      </c>
      <c r="E81" s="60">
        <f>E83+E84+E86</f>
        <v>81865</v>
      </c>
      <c r="F81" s="62"/>
      <c r="G81" s="62">
        <f t="shared" si="7"/>
        <v>75500</v>
      </c>
      <c r="H81" s="60">
        <f>H83+H84+H86</f>
        <v>75500</v>
      </c>
      <c r="I81" s="62"/>
      <c r="J81" s="51">
        <f t="shared" si="8"/>
        <v>78500</v>
      </c>
      <c r="K81" s="46">
        <f>K83+K84+K86</f>
        <v>78500</v>
      </c>
      <c r="L81" s="51"/>
      <c r="M81" s="51">
        <f t="shared" si="9"/>
        <v>3000</v>
      </c>
      <c r="N81" s="51">
        <f t="shared" si="10"/>
        <v>3000</v>
      </c>
      <c r="O81" s="46"/>
      <c r="P81" s="51">
        <f t="shared" si="11"/>
        <v>78500</v>
      </c>
      <c r="Q81" s="46">
        <f>Q83+Q84+Q86</f>
        <v>78500</v>
      </c>
      <c r="R81" s="51"/>
      <c r="S81" s="46">
        <f>T81+U81</f>
        <v>78500</v>
      </c>
      <c r="T81" s="46">
        <f>T83+T84+T86</f>
        <v>78500</v>
      </c>
      <c r="U81" s="51"/>
    </row>
    <row r="82" spans="1:21" ht="12.75" customHeight="1">
      <c r="A82" s="15"/>
      <c r="B82" s="14" t="s">
        <v>200</v>
      </c>
      <c r="C82" s="15"/>
      <c r="D82" s="60"/>
      <c r="E82" s="61"/>
      <c r="F82" s="61"/>
      <c r="G82" s="62"/>
      <c r="H82" s="61"/>
      <c r="I82" s="61"/>
      <c r="J82" s="51"/>
      <c r="K82" s="63"/>
      <c r="L82" s="63"/>
      <c r="M82" s="51"/>
      <c r="N82" s="51"/>
      <c r="O82" s="46"/>
      <c r="P82" s="51"/>
      <c r="Q82" s="63"/>
      <c r="R82" s="63"/>
      <c r="S82" s="46"/>
      <c r="T82" s="63"/>
      <c r="U82" s="63"/>
    </row>
    <row r="83" spans="1:21" ht="12.75" customHeight="1">
      <c r="A83" s="15">
        <v>4631</v>
      </c>
      <c r="B83" s="14" t="s">
        <v>582</v>
      </c>
      <c r="C83" s="15">
        <v>4726</v>
      </c>
      <c r="D83" s="60">
        <f>E83+F83</f>
        <v>8280</v>
      </c>
      <c r="E83" s="61">
        <v>8280</v>
      </c>
      <c r="F83" s="61"/>
      <c r="G83" s="62">
        <f t="shared" si="7"/>
        <v>8000</v>
      </c>
      <c r="H83" s="61">
        <v>8000</v>
      </c>
      <c r="I83" s="61"/>
      <c r="J83" s="51">
        <f t="shared" si="8"/>
        <v>8000</v>
      </c>
      <c r="K83" s="63">
        <v>8000</v>
      </c>
      <c r="L83" s="63"/>
      <c r="M83" s="51">
        <f t="shared" si="9"/>
        <v>0</v>
      </c>
      <c r="N83" s="51">
        <f t="shared" si="10"/>
        <v>0</v>
      </c>
      <c r="O83" s="46"/>
      <c r="P83" s="51">
        <f t="shared" si="11"/>
        <v>8000</v>
      </c>
      <c r="Q83" s="63">
        <v>8000</v>
      </c>
      <c r="R83" s="63"/>
      <c r="S83" s="46">
        <f>T83+U83</f>
        <v>8000</v>
      </c>
      <c r="T83" s="63">
        <v>8000</v>
      </c>
      <c r="U83" s="63"/>
    </row>
    <row r="84" spans="1:21" ht="12.75" customHeight="1">
      <c r="A84" s="15">
        <v>4632</v>
      </c>
      <c r="B84" s="14" t="s">
        <v>583</v>
      </c>
      <c r="C84" s="15">
        <v>4727</v>
      </c>
      <c r="D84" s="60">
        <f>E84+F84</f>
        <v>2680</v>
      </c>
      <c r="E84" s="61">
        <v>2680</v>
      </c>
      <c r="F84" s="61"/>
      <c r="G84" s="62">
        <f t="shared" si="7"/>
        <v>2500</v>
      </c>
      <c r="H84" s="61">
        <v>2500</v>
      </c>
      <c r="I84" s="61"/>
      <c r="J84" s="51">
        <f t="shared" si="8"/>
        <v>2500</v>
      </c>
      <c r="K84" s="63">
        <v>2500</v>
      </c>
      <c r="L84" s="63"/>
      <c r="M84" s="51">
        <f t="shared" si="9"/>
        <v>0</v>
      </c>
      <c r="N84" s="51">
        <f t="shared" si="10"/>
        <v>0</v>
      </c>
      <c r="O84" s="46"/>
      <c r="P84" s="51">
        <f t="shared" si="11"/>
        <v>2500</v>
      </c>
      <c r="Q84" s="63">
        <v>2500</v>
      </c>
      <c r="R84" s="63"/>
      <c r="S84" s="46">
        <f>T84+U84</f>
        <v>2500</v>
      </c>
      <c r="T84" s="63">
        <v>2500</v>
      </c>
      <c r="U84" s="63"/>
    </row>
    <row r="85" spans="1:21" ht="18" customHeight="1">
      <c r="A85" s="15" t="s">
        <v>485</v>
      </c>
      <c r="B85" s="14" t="s">
        <v>486</v>
      </c>
      <c r="C85" s="15" t="s">
        <v>487</v>
      </c>
      <c r="D85" s="60"/>
      <c r="E85" s="61"/>
      <c r="F85" s="61"/>
      <c r="G85" s="62"/>
      <c r="H85" s="61"/>
      <c r="I85" s="61"/>
      <c r="J85" s="51"/>
      <c r="K85" s="63"/>
      <c r="L85" s="63"/>
      <c r="M85" s="51"/>
      <c r="N85" s="51"/>
      <c r="O85" s="46"/>
      <c r="P85" s="51"/>
      <c r="Q85" s="63"/>
      <c r="R85" s="63"/>
      <c r="S85" s="46"/>
      <c r="T85" s="63"/>
      <c r="U85" s="63"/>
    </row>
    <row r="86" spans="1:21" ht="18" customHeight="1">
      <c r="A86" s="15" t="s">
        <v>488</v>
      </c>
      <c r="B86" s="14" t="s">
        <v>489</v>
      </c>
      <c r="C86" s="15" t="s">
        <v>490</v>
      </c>
      <c r="D86" s="60">
        <f>E86+F86</f>
        <v>70905</v>
      </c>
      <c r="E86" s="61">
        <v>70905</v>
      </c>
      <c r="F86" s="61"/>
      <c r="G86" s="62">
        <f t="shared" si="7"/>
        <v>65000</v>
      </c>
      <c r="H86" s="61">
        <v>65000</v>
      </c>
      <c r="I86" s="61"/>
      <c r="J86" s="51">
        <f t="shared" si="8"/>
        <v>68000</v>
      </c>
      <c r="K86" s="51">
        <v>68000</v>
      </c>
      <c r="L86" s="51"/>
      <c r="M86" s="51">
        <f t="shared" si="9"/>
        <v>3000</v>
      </c>
      <c r="N86" s="51">
        <f t="shared" si="10"/>
        <v>3000</v>
      </c>
      <c r="O86" s="46"/>
      <c r="P86" s="51">
        <f t="shared" si="11"/>
        <v>68000</v>
      </c>
      <c r="Q86" s="51">
        <v>68000</v>
      </c>
      <c r="R86" s="51"/>
      <c r="S86" s="46">
        <f>T86+U86</f>
        <v>68000</v>
      </c>
      <c r="T86" s="51">
        <v>68000</v>
      </c>
      <c r="U86" s="51"/>
    </row>
    <row r="87" spans="1:21" s="4" customFormat="1" ht="25.5" customHeight="1">
      <c r="A87" s="6" t="s">
        <v>491</v>
      </c>
      <c r="B87" s="12" t="s">
        <v>492</v>
      </c>
      <c r="C87" s="6" t="s">
        <v>377</v>
      </c>
      <c r="D87" s="60">
        <f>E87+F87</f>
        <v>13361.8422</v>
      </c>
      <c r="E87" s="60">
        <f>E89+E92</f>
        <v>13361.8422</v>
      </c>
      <c r="F87" s="62"/>
      <c r="G87" s="62">
        <f t="shared" si="7"/>
        <v>82500</v>
      </c>
      <c r="H87" s="60">
        <f>H89+H92+H95+H101</f>
        <v>82500</v>
      </c>
      <c r="I87" s="62"/>
      <c r="J87" s="51">
        <f t="shared" si="8"/>
        <v>136000</v>
      </c>
      <c r="K87" s="46">
        <f>K89+K92+K95+K101</f>
        <v>136000</v>
      </c>
      <c r="L87" s="51"/>
      <c r="M87" s="51">
        <f t="shared" si="9"/>
        <v>53500</v>
      </c>
      <c r="N87" s="51">
        <f t="shared" si="10"/>
        <v>53500</v>
      </c>
      <c r="O87" s="46"/>
      <c r="P87" s="51">
        <f t="shared" si="11"/>
        <v>141000</v>
      </c>
      <c r="Q87" s="46">
        <f>Q89+Q92+Q95+Q101</f>
        <v>141000</v>
      </c>
      <c r="R87" s="51"/>
      <c r="S87" s="46">
        <f>T87+U87</f>
        <v>141000</v>
      </c>
      <c r="T87" s="46">
        <f>T89+T92+T95+T101</f>
        <v>141000</v>
      </c>
      <c r="U87" s="51"/>
    </row>
    <row r="88" spans="1:21" ht="12.75" customHeight="1">
      <c r="A88" s="15"/>
      <c r="B88" s="14" t="s">
        <v>5</v>
      </c>
      <c r="C88" s="15"/>
      <c r="D88" s="60"/>
      <c r="E88" s="61"/>
      <c r="F88" s="61"/>
      <c r="G88" s="62"/>
      <c r="H88" s="61"/>
      <c r="I88" s="61"/>
      <c r="J88" s="51"/>
      <c r="K88" s="63"/>
      <c r="L88" s="63"/>
      <c r="M88" s="51"/>
      <c r="N88" s="51"/>
      <c r="O88" s="46"/>
      <c r="P88" s="51"/>
      <c r="Q88" s="63"/>
      <c r="R88" s="63"/>
      <c r="S88" s="46"/>
      <c r="T88" s="63"/>
      <c r="U88" s="63"/>
    </row>
    <row r="89" spans="1:21" s="4" customFormat="1" ht="25.5" customHeight="1">
      <c r="A89" s="6" t="s">
        <v>493</v>
      </c>
      <c r="B89" s="12" t="s">
        <v>494</v>
      </c>
      <c r="C89" s="6" t="s">
        <v>377</v>
      </c>
      <c r="D89" s="60">
        <f>E89+F89</f>
        <v>150</v>
      </c>
      <c r="E89" s="60">
        <f>E91</f>
        <v>150</v>
      </c>
      <c r="F89" s="62"/>
      <c r="G89" s="62">
        <f t="shared" si="7"/>
        <v>0</v>
      </c>
      <c r="H89" s="60">
        <f>H91</f>
        <v>0</v>
      </c>
      <c r="I89" s="62"/>
      <c r="J89" s="51">
        <f t="shared" si="8"/>
        <v>500</v>
      </c>
      <c r="K89" s="46">
        <f>K91</f>
        <v>500</v>
      </c>
      <c r="L89" s="51"/>
      <c r="M89" s="51">
        <f t="shared" si="9"/>
        <v>500</v>
      </c>
      <c r="N89" s="51">
        <f t="shared" si="10"/>
        <v>500</v>
      </c>
      <c r="O89" s="46"/>
      <c r="P89" s="51">
        <f t="shared" si="11"/>
        <v>500</v>
      </c>
      <c r="Q89" s="46">
        <f>Q91</f>
        <v>500</v>
      </c>
      <c r="R89" s="51"/>
      <c r="S89" s="46">
        <f>T89+U89</f>
        <v>500</v>
      </c>
      <c r="T89" s="46">
        <f>T91</f>
        <v>500</v>
      </c>
      <c r="U89" s="51"/>
    </row>
    <row r="90" spans="1:21" ht="12.75" customHeight="1">
      <c r="A90" s="15"/>
      <c r="B90" s="14" t="s">
        <v>200</v>
      </c>
      <c r="C90" s="15"/>
      <c r="D90" s="60"/>
      <c r="E90" s="61"/>
      <c r="F90" s="61"/>
      <c r="G90" s="62"/>
      <c r="H90" s="61"/>
      <c r="I90" s="61"/>
      <c r="J90" s="51"/>
      <c r="K90" s="63"/>
      <c r="L90" s="63"/>
      <c r="M90" s="51"/>
      <c r="N90" s="51"/>
      <c r="O90" s="46"/>
      <c r="P90" s="51"/>
      <c r="Q90" s="63"/>
      <c r="R90" s="63"/>
      <c r="S90" s="46"/>
      <c r="T90" s="63"/>
      <c r="U90" s="63"/>
    </row>
    <row r="91" spans="1:21" s="4" customFormat="1" ht="38.25" customHeight="1">
      <c r="A91" s="6" t="s">
        <v>495</v>
      </c>
      <c r="B91" s="16" t="s">
        <v>496</v>
      </c>
      <c r="C91" s="6" t="s">
        <v>497</v>
      </c>
      <c r="D91" s="60">
        <f>E91+F91</f>
        <v>150</v>
      </c>
      <c r="E91" s="62">
        <v>150</v>
      </c>
      <c r="F91" s="62"/>
      <c r="G91" s="62">
        <f t="shared" si="7"/>
        <v>0</v>
      </c>
      <c r="H91" s="62">
        <v>0</v>
      </c>
      <c r="I91" s="62"/>
      <c r="J91" s="51">
        <f t="shared" si="8"/>
        <v>500</v>
      </c>
      <c r="K91" s="51">
        <v>500</v>
      </c>
      <c r="L91" s="51"/>
      <c r="M91" s="51">
        <f t="shared" si="9"/>
        <v>500</v>
      </c>
      <c r="N91" s="51">
        <f t="shared" si="10"/>
        <v>500</v>
      </c>
      <c r="O91" s="46"/>
      <c r="P91" s="51">
        <f t="shared" si="11"/>
        <v>500</v>
      </c>
      <c r="Q91" s="51">
        <v>500</v>
      </c>
      <c r="R91" s="51"/>
      <c r="S91" s="46">
        <f>T91+U91</f>
        <v>500</v>
      </c>
      <c r="T91" s="51">
        <v>500</v>
      </c>
      <c r="U91" s="51"/>
    </row>
    <row r="92" spans="1:21" s="4" customFormat="1" ht="43.5" customHeight="1">
      <c r="A92" s="6" t="s">
        <v>498</v>
      </c>
      <c r="B92" s="12" t="s">
        <v>499</v>
      </c>
      <c r="D92" s="60">
        <f>E92+F92</f>
        <v>13211.8422</v>
      </c>
      <c r="E92" s="60">
        <f>E94</f>
        <v>13211.8422</v>
      </c>
      <c r="F92" s="62"/>
      <c r="G92" s="62">
        <f t="shared" si="7"/>
        <v>22500</v>
      </c>
      <c r="H92" s="60">
        <f>H94</f>
        <v>22500</v>
      </c>
      <c r="I92" s="62"/>
      <c r="J92" s="51">
        <f t="shared" si="8"/>
        <v>25500</v>
      </c>
      <c r="K92" s="46">
        <f>K94</f>
        <v>25500</v>
      </c>
      <c r="L92" s="51"/>
      <c r="M92" s="51">
        <f t="shared" si="9"/>
        <v>3000</v>
      </c>
      <c r="N92" s="51">
        <f t="shared" si="10"/>
        <v>3000</v>
      </c>
      <c r="O92" s="46"/>
      <c r="P92" s="51">
        <f t="shared" si="11"/>
        <v>25500</v>
      </c>
      <c r="Q92" s="46">
        <f>Q94</f>
        <v>25500</v>
      </c>
      <c r="R92" s="51"/>
      <c r="S92" s="46">
        <f>T92+U92</f>
        <v>25500</v>
      </c>
      <c r="T92" s="46">
        <f>T94</f>
        <v>25500</v>
      </c>
      <c r="U92" s="51"/>
    </row>
    <row r="93" spans="1:21" ht="12.75" customHeight="1">
      <c r="A93" s="15"/>
      <c r="B93" s="14" t="s">
        <v>200</v>
      </c>
      <c r="C93" s="15"/>
      <c r="D93" s="60"/>
      <c r="E93" s="61"/>
      <c r="F93" s="61"/>
      <c r="G93" s="62"/>
      <c r="H93" s="61"/>
      <c r="I93" s="61"/>
      <c r="J93" s="51"/>
      <c r="K93" s="63"/>
      <c r="L93" s="63"/>
      <c r="M93" s="51"/>
      <c r="N93" s="51"/>
      <c r="O93" s="46"/>
      <c r="P93" s="51"/>
      <c r="Q93" s="63"/>
      <c r="R93" s="63"/>
      <c r="S93" s="46"/>
      <c r="T93" s="63"/>
      <c r="U93" s="63"/>
    </row>
    <row r="94" spans="1:21" s="4" customFormat="1" ht="21.75" customHeight="1">
      <c r="A94" s="6" t="s">
        <v>500</v>
      </c>
      <c r="B94" s="16" t="s">
        <v>501</v>
      </c>
      <c r="C94" s="6" t="s">
        <v>502</v>
      </c>
      <c r="D94" s="60">
        <f>E94+F94</f>
        <v>13211.8422</v>
      </c>
      <c r="E94" s="62">
        <v>13211.8422</v>
      </c>
      <c r="F94" s="62"/>
      <c r="G94" s="62">
        <f t="shared" si="7"/>
        <v>22500</v>
      </c>
      <c r="H94" s="62">
        <v>22500</v>
      </c>
      <c r="I94" s="62"/>
      <c r="J94" s="51">
        <f t="shared" si="8"/>
        <v>25500</v>
      </c>
      <c r="K94" s="51">
        <v>25500</v>
      </c>
      <c r="L94" s="51"/>
      <c r="M94" s="51">
        <f t="shared" si="9"/>
        <v>3000</v>
      </c>
      <c r="N94" s="51">
        <f t="shared" si="10"/>
        <v>3000</v>
      </c>
      <c r="O94" s="46"/>
      <c r="P94" s="51">
        <f t="shared" si="11"/>
        <v>25500</v>
      </c>
      <c r="Q94" s="51">
        <v>25500</v>
      </c>
      <c r="R94" s="51"/>
      <c r="S94" s="46">
        <f>T94+U94</f>
        <v>25500</v>
      </c>
      <c r="T94" s="51">
        <v>25500</v>
      </c>
      <c r="U94" s="51"/>
    </row>
    <row r="95" spans="1:21" s="4" customFormat="1" ht="33" customHeight="1">
      <c r="A95" s="6">
        <v>4740</v>
      </c>
      <c r="B95" s="12" t="s">
        <v>585</v>
      </c>
      <c r="C95" s="6" t="s">
        <v>377</v>
      </c>
      <c r="D95" s="60"/>
      <c r="E95" s="62"/>
      <c r="F95" s="62"/>
      <c r="G95" s="62">
        <f t="shared" si="7"/>
        <v>10000</v>
      </c>
      <c r="H95" s="60">
        <f>H97</f>
        <v>10000</v>
      </c>
      <c r="I95" s="62"/>
      <c r="J95" s="51">
        <f t="shared" si="8"/>
        <v>10000</v>
      </c>
      <c r="K95" s="46">
        <f>K97</f>
        <v>10000</v>
      </c>
      <c r="L95" s="51"/>
      <c r="M95" s="51">
        <f t="shared" si="9"/>
        <v>0</v>
      </c>
      <c r="N95" s="51">
        <f t="shared" si="10"/>
        <v>0</v>
      </c>
      <c r="O95" s="46"/>
      <c r="P95" s="51">
        <f t="shared" si="11"/>
        <v>15000</v>
      </c>
      <c r="Q95" s="46">
        <f>Q97</f>
        <v>15000</v>
      </c>
      <c r="R95" s="51"/>
      <c r="S95" s="46">
        <f>T95+U95</f>
        <v>15000</v>
      </c>
      <c r="T95" s="46">
        <f>T97</f>
        <v>15000</v>
      </c>
      <c r="U95" s="51"/>
    </row>
    <row r="96" spans="1:21" s="4" customFormat="1" ht="33" customHeight="1">
      <c r="A96" s="6"/>
      <c r="B96" s="16" t="s">
        <v>578</v>
      </c>
      <c r="C96" s="6"/>
      <c r="D96" s="60"/>
      <c r="E96" s="62"/>
      <c r="F96" s="62"/>
      <c r="G96" s="62"/>
      <c r="H96" s="62"/>
      <c r="I96" s="62"/>
      <c r="J96" s="51"/>
      <c r="K96" s="51"/>
      <c r="L96" s="51"/>
      <c r="M96" s="51"/>
      <c r="N96" s="51"/>
      <c r="O96" s="46"/>
      <c r="P96" s="51"/>
      <c r="Q96" s="51"/>
      <c r="R96" s="51"/>
      <c r="S96" s="46"/>
      <c r="T96" s="51"/>
      <c r="U96" s="51"/>
    </row>
    <row r="97" spans="1:21" s="4" customFormat="1" ht="21.75" customHeight="1">
      <c r="A97" s="6">
        <v>4741</v>
      </c>
      <c r="B97" s="16" t="s">
        <v>584</v>
      </c>
      <c r="C97" s="6">
        <v>4841</v>
      </c>
      <c r="D97" s="60"/>
      <c r="E97" s="62"/>
      <c r="F97" s="62"/>
      <c r="G97" s="62">
        <f t="shared" si="7"/>
        <v>10000</v>
      </c>
      <c r="H97" s="62">
        <v>10000</v>
      </c>
      <c r="I97" s="62"/>
      <c r="J97" s="51">
        <f t="shared" si="8"/>
        <v>10000</v>
      </c>
      <c r="K97" s="51">
        <v>10000</v>
      </c>
      <c r="L97" s="51"/>
      <c r="M97" s="51">
        <f t="shared" si="9"/>
        <v>0</v>
      </c>
      <c r="N97" s="51">
        <f t="shared" si="10"/>
        <v>0</v>
      </c>
      <c r="O97" s="46"/>
      <c r="P97" s="51">
        <f t="shared" si="11"/>
        <v>15000</v>
      </c>
      <c r="Q97" s="51">
        <v>15000</v>
      </c>
      <c r="R97" s="51"/>
      <c r="S97" s="46">
        <f>T97+U97</f>
        <v>15000</v>
      </c>
      <c r="T97" s="51">
        <v>15000</v>
      </c>
      <c r="U97" s="51"/>
    </row>
    <row r="98" spans="1:21" s="4" customFormat="1" ht="19.5" customHeight="1">
      <c r="A98" s="6" t="s">
        <v>503</v>
      </c>
      <c r="B98" s="12" t="s">
        <v>504</v>
      </c>
      <c r="C98" s="6" t="s">
        <v>377</v>
      </c>
      <c r="D98" s="60"/>
      <c r="E98" s="62"/>
      <c r="F98" s="62"/>
      <c r="G98" s="62"/>
      <c r="H98" s="62"/>
      <c r="I98" s="62"/>
      <c r="J98" s="51"/>
      <c r="K98" s="51"/>
      <c r="L98" s="51"/>
      <c r="M98" s="51"/>
      <c r="N98" s="51"/>
      <c r="O98" s="46"/>
      <c r="P98" s="51"/>
      <c r="Q98" s="51"/>
      <c r="R98" s="51"/>
      <c r="S98" s="46"/>
      <c r="T98" s="51"/>
      <c r="U98" s="51"/>
    </row>
    <row r="99" spans="1:21" ht="12.75" customHeight="1">
      <c r="A99" s="15"/>
      <c r="B99" s="14" t="s">
        <v>200</v>
      </c>
      <c r="C99" s="15"/>
      <c r="D99" s="60"/>
      <c r="E99" s="61"/>
      <c r="F99" s="61"/>
      <c r="G99" s="62"/>
      <c r="H99" s="61"/>
      <c r="I99" s="61"/>
      <c r="J99" s="51"/>
      <c r="K99" s="63"/>
      <c r="L99" s="63"/>
      <c r="M99" s="51"/>
      <c r="N99" s="51"/>
      <c r="O99" s="46"/>
      <c r="P99" s="51"/>
      <c r="Q99" s="63"/>
      <c r="R99" s="63"/>
      <c r="S99" s="46"/>
      <c r="T99" s="63"/>
      <c r="U99" s="63"/>
    </row>
    <row r="100" spans="1:21" s="4" customFormat="1" ht="20.25" customHeight="1">
      <c r="A100" s="6" t="s">
        <v>505</v>
      </c>
      <c r="B100" s="16" t="s">
        <v>506</v>
      </c>
      <c r="C100" s="6" t="s">
        <v>507</v>
      </c>
      <c r="D100" s="60"/>
      <c r="E100" s="62"/>
      <c r="F100" s="62"/>
      <c r="G100" s="62"/>
      <c r="H100" s="62"/>
      <c r="I100" s="62"/>
      <c r="J100" s="51"/>
      <c r="K100" s="51"/>
      <c r="L100" s="51"/>
      <c r="M100" s="51"/>
      <c r="N100" s="51"/>
      <c r="O100" s="46"/>
      <c r="P100" s="51"/>
      <c r="Q100" s="51"/>
      <c r="R100" s="51"/>
      <c r="S100" s="46"/>
      <c r="T100" s="51"/>
      <c r="U100" s="51"/>
    </row>
    <row r="101" spans="1:21" s="4" customFormat="1" ht="19.5" customHeight="1">
      <c r="A101" s="6" t="s">
        <v>508</v>
      </c>
      <c r="B101" s="12" t="s">
        <v>509</v>
      </c>
      <c r="C101" s="6" t="s">
        <v>377</v>
      </c>
      <c r="D101" s="60"/>
      <c r="E101" s="62"/>
      <c r="F101" s="62"/>
      <c r="G101" s="62">
        <f t="shared" si="7"/>
        <v>50000</v>
      </c>
      <c r="H101" s="60">
        <f>H103</f>
        <v>50000</v>
      </c>
      <c r="I101" s="62"/>
      <c r="J101" s="51">
        <f t="shared" si="8"/>
        <v>100000</v>
      </c>
      <c r="K101" s="46">
        <f>K103</f>
        <v>100000</v>
      </c>
      <c r="L101" s="51"/>
      <c r="M101" s="51">
        <f t="shared" si="9"/>
        <v>50000</v>
      </c>
      <c r="N101" s="51">
        <f t="shared" si="10"/>
        <v>50000</v>
      </c>
      <c r="O101" s="46"/>
      <c r="P101" s="51">
        <f t="shared" si="11"/>
        <v>100000</v>
      </c>
      <c r="Q101" s="46">
        <f>Q103</f>
        <v>100000</v>
      </c>
      <c r="R101" s="51"/>
      <c r="S101" s="46">
        <f>T101+U101</f>
        <v>100000</v>
      </c>
      <c r="T101" s="46">
        <f>T103</f>
        <v>100000</v>
      </c>
      <c r="U101" s="51"/>
    </row>
    <row r="102" spans="1:21" ht="12.75" customHeight="1">
      <c r="A102" s="15"/>
      <c r="B102" s="14" t="s">
        <v>200</v>
      </c>
      <c r="C102" s="15"/>
      <c r="D102" s="60"/>
      <c r="E102" s="61"/>
      <c r="F102" s="61"/>
      <c r="G102" s="62"/>
      <c r="H102" s="61"/>
      <c r="I102" s="61"/>
      <c r="J102" s="51"/>
      <c r="K102" s="64"/>
      <c r="L102" s="63"/>
      <c r="M102" s="51"/>
      <c r="N102" s="51"/>
      <c r="O102" s="46"/>
      <c r="P102" s="51"/>
      <c r="Q102" s="63"/>
      <c r="R102" s="63"/>
      <c r="S102" s="46"/>
      <c r="T102" s="63"/>
      <c r="U102" s="63"/>
    </row>
    <row r="103" spans="1:21" ht="18" customHeight="1">
      <c r="A103" s="15" t="s">
        <v>510</v>
      </c>
      <c r="B103" s="14" t="s">
        <v>511</v>
      </c>
      <c r="C103" s="15" t="s">
        <v>512</v>
      </c>
      <c r="D103" s="60"/>
      <c r="E103" s="61"/>
      <c r="F103" s="61"/>
      <c r="G103" s="62">
        <f t="shared" si="7"/>
        <v>50000</v>
      </c>
      <c r="H103" s="61">
        <v>50000</v>
      </c>
      <c r="I103" s="61"/>
      <c r="J103" s="51">
        <f t="shared" si="8"/>
        <v>100000</v>
      </c>
      <c r="K103" s="63">
        <v>100000</v>
      </c>
      <c r="L103" s="63"/>
      <c r="M103" s="51">
        <f t="shared" si="9"/>
        <v>50000</v>
      </c>
      <c r="N103" s="51">
        <f t="shared" si="10"/>
        <v>50000</v>
      </c>
      <c r="O103" s="46"/>
      <c r="P103" s="51">
        <f t="shared" si="11"/>
        <v>100000</v>
      </c>
      <c r="Q103" s="63">
        <v>100000</v>
      </c>
      <c r="R103" s="63"/>
      <c r="S103" s="46">
        <f>T103+U103</f>
        <v>100000</v>
      </c>
      <c r="T103" s="63">
        <v>100000</v>
      </c>
      <c r="U103" s="63"/>
    </row>
    <row r="104" spans="1:21" ht="38.25" customHeight="1">
      <c r="A104" s="15" t="s">
        <v>513</v>
      </c>
      <c r="B104" s="14" t="s">
        <v>514</v>
      </c>
      <c r="C104" s="15" t="s">
        <v>377</v>
      </c>
      <c r="D104" s="60"/>
      <c r="E104" s="61"/>
      <c r="F104" s="61"/>
      <c r="G104" s="62"/>
      <c r="H104" s="61"/>
      <c r="I104" s="61"/>
      <c r="J104" s="51"/>
      <c r="K104" s="63"/>
      <c r="L104" s="63"/>
      <c r="M104" s="51"/>
      <c r="N104" s="51"/>
      <c r="O104" s="46"/>
      <c r="P104" s="51"/>
      <c r="Q104" s="63"/>
      <c r="R104" s="63"/>
      <c r="S104" s="46"/>
      <c r="T104" s="63"/>
      <c r="U104" s="63"/>
    </row>
    <row r="105" spans="1:21" s="4" customFormat="1" ht="19.5" customHeight="1">
      <c r="A105" s="6" t="s">
        <v>515</v>
      </c>
      <c r="B105" s="12" t="s">
        <v>516</v>
      </c>
      <c r="C105" s="6" t="s">
        <v>377</v>
      </c>
      <c r="D105" s="60">
        <f>E105+F105</f>
        <v>2175904.6792</v>
      </c>
      <c r="E105" s="62"/>
      <c r="F105" s="62">
        <f>F109+F113+F118</f>
        <v>2175904.6792</v>
      </c>
      <c r="G105" s="62">
        <f t="shared" si="7"/>
        <v>3764000</v>
      </c>
      <c r="H105" s="62"/>
      <c r="I105" s="60">
        <f>I107</f>
        <v>3764000</v>
      </c>
      <c r="J105" s="51">
        <f t="shared" si="8"/>
        <v>4643000</v>
      </c>
      <c r="K105" s="51"/>
      <c r="L105" s="46">
        <f>L107</f>
        <v>4643000</v>
      </c>
      <c r="M105" s="51">
        <f t="shared" si="9"/>
        <v>879000</v>
      </c>
      <c r="N105" s="51">
        <f t="shared" si="10"/>
        <v>0</v>
      </c>
      <c r="O105" s="46">
        <f>L105-I105</f>
        <v>879000</v>
      </c>
      <c r="P105" s="51">
        <f t="shared" si="11"/>
        <v>2211000</v>
      </c>
      <c r="Q105" s="51"/>
      <c r="R105" s="46">
        <f>R107</f>
        <v>2211000</v>
      </c>
      <c r="S105" s="46">
        <f>T105+U105</f>
        <v>1338000</v>
      </c>
      <c r="T105" s="51"/>
      <c r="U105" s="46">
        <f>U107</f>
        <v>1338000</v>
      </c>
    </row>
    <row r="106" spans="1:21" ht="12.75" customHeight="1">
      <c r="A106" s="15"/>
      <c r="B106" s="14" t="s">
        <v>5</v>
      </c>
      <c r="C106" s="15"/>
      <c r="D106" s="60"/>
      <c r="E106" s="61"/>
      <c r="F106" s="61"/>
      <c r="G106" s="62"/>
      <c r="H106" s="61"/>
      <c r="I106" s="61"/>
      <c r="J106" s="51"/>
      <c r="K106" s="51"/>
      <c r="L106" s="51"/>
      <c r="M106" s="51"/>
      <c r="N106" s="51"/>
      <c r="O106" s="46"/>
      <c r="P106" s="51"/>
      <c r="Q106" s="51"/>
      <c r="R106" s="51"/>
      <c r="S106" s="46"/>
      <c r="T106" s="51"/>
      <c r="U106" s="51"/>
    </row>
    <row r="107" spans="1:21" s="4" customFormat="1" ht="19.5" customHeight="1">
      <c r="A107" s="6" t="s">
        <v>517</v>
      </c>
      <c r="B107" s="12" t="s">
        <v>518</v>
      </c>
      <c r="C107" s="6" t="s">
        <v>377</v>
      </c>
      <c r="D107" s="60"/>
      <c r="E107" s="62"/>
      <c r="F107" s="62"/>
      <c r="G107" s="62">
        <f t="shared" si="7"/>
        <v>3764000</v>
      </c>
      <c r="H107" s="62"/>
      <c r="I107" s="60">
        <f>I109+I113+I118</f>
        <v>3764000</v>
      </c>
      <c r="J107" s="46">
        <f t="shared" si="8"/>
        <v>4643000</v>
      </c>
      <c r="K107" s="46"/>
      <c r="L107" s="46">
        <f>L109+L113+L118+L117</f>
        <v>4643000</v>
      </c>
      <c r="M107" s="51">
        <f t="shared" si="9"/>
        <v>879000</v>
      </c>
      <c r="N107" s="51">
        <f t="shared" si="10"/>
        <v>0</v>
      </c>
      <c r="O107" s="46">
        <f>L107-I107</f>
        <v>879000</v>
      </c>
      <c r="P107" s="51">
        <f t="shared" si="11"/>
        <v>2211000</v>
      </c>
      <c r="Q107" s="51"/>
      <c r="R107" s="51">
        <f>R109+R113+R118</f>
        <v>2211000</v>
      </c>
      <c r="S107" s="46">
        <f>T107+U107</f>
        <v>1338000</v>
      </c>
      <c r="T107" s="51"/>
      <c r="U107" s="51">
        <f>U109+U113+U118</f>
        <v>1338000</v>
      </c>
    </row>
    <row r="108" spans="1:21" ht="12.75" customHeight="1">
      <c r="A108" s="15"/>
      <c r="B108" s="14" t="s">
        <v>5</v>
      </c>
      <c r="C108" s="15"/>
      <c r="D108" s="60"/>
      <c r="E108" s="61"/>
      <c r="F108" s="61"/>
      <c r="G108" s="62"/>
      <c r="H108" s="61"/>
      <c r="I108" s="61"/>
      <c r="J108" s="51"/>
      <c r="K108" s="63"/>
      <c r="L108" s="63"/>
      <c r="M108" s="51"/>
      <c r="N108" s="51"/>
      <c r="O108" s="46"/>
      <c r="P108" s="51"/>
      <c r="Q108" s="63"/>
      <c r="R108" s="63"/>
      <c r="S108" s="46"/>
      <c r="T108" s="63"/>
      <c r="U108" s="63"/>
    </row>
    <row r="109" spans="1:21" s="4" customFormat="1" ht="19.5" customHeight="1">
      <c r="A109" s="6" t="s">
        <v>519</v>
      </c>
      <c r="B109" s="12" t="s">
        <v>520</v>
      </c>
      <c r="C109" s="6" t="s">
        <v>377</v>
      </c>
      <c r="D109" s="60">
        <f>E109+F109</f>
        <v>2032347.5121</v>
      </c>
      <c r="E109" s="62"/>
      <c r="F109" s="60">
        <f>F111+F112</f>
        <v>2032347.5121</v>
      </c>
      <c r="G109" s="62">
        <f t="shared" si="7"/>
        <v>3656000</v>
      </c>
      <c r="H109" s="62"/>
      <c r="I109" s="60">
        <f>I111+I112</f>
        <v>3656000</v>
      </c>
      <c r="J109" s="51">
        <f t="shared" si="8"/>
        <v>4528000</v>
      </c>
      <c r="K109" s="51"/>
      <c r="L109" s="46">
        <f>L111+L112</f>
        <v>4528000</v>
      </c>
      <c r="M109" s="51">
        <f t="shared" si="9"/>
        <v>872000</v>
      </c>
      <c r="N109" s="51">
        <f t="shared" si="10"/>
        <v>0</v>
      </c>
      <c r="O109" s="46">
        <f>L109-I109</f>
        <v>872000</v>
      </c>
      <c r="P109" s="51">
        <f t="shared" si="11"/>
        <v>2131000</v>
      </c>
      <c r="Q109" s="51"/>
      <c r="R109" s="46">
        <f>R111+R112</f>
        <v>2131000</v>
      </c>
      <c r="S109" s="46">
        <f>T109+U109</f>
        <v>1248000</v>
      </c>
      <c r="T109" s="51"/>
      <c r="U109" s="46">
        <f>U111++U112</f>
        <v>1248000</v>
      </c>
    </row>
    <row r="110" spans="1:21" ht="12.75" customHeight="1">
      <c r="A110" s="15"/>
      <c r="B110" s="14" t="s">
        <v>200</v>
      </c>
      <c r="C110" s="15"/>
      <c r="D110" s="60"/>
      <c r="E110" s="61"/>
      <c r="F110" s="61"/>
      <c r="G110" s="62"/>
      <c r="H110" s="61"/>
      <c r="I110" s="61"/>
      <c r="J110" s="51"/>
      <c r="K110" s="51"/>
      <c r="L110" s="51"/>
      <c r="M110" s="51"/>
      <c r="N110" s="51"/>
      <c r="O110" s="46"/>
      <c r="P110" s="51"/>
      <c r="Q110" s="51"/>
      <c r="R110" s="51"/>
      <c r="S110" s="46"/>
      <c r="T110" s="51"/>
      <c r="U110" s="51"/>
    </row>
    <row r="111" spans="1:21" ht="12.75" customHeight="1">
      <c r="A111" s="15" t="s">
        <v>521</v>
      </c>
      <c r="B111" s="14" t="s">
        <v>522</v>
      </c>
      <c r="C111" s="15" t="s">
        <v>521</v>
      </c>
      <c r="D111" s="60">
        <f>E111+F111</f>
        <v>1434270.9798</v>
      </c>
      <c r="E111" s="61"/>
      <c r="F111" s="61">
        <v>1434270.9798</v>
      </c>
      <c r="G111" s="62">
        <f t="shared" si="7"/>
        <v>1051500</v>
      </c>
      <c r="H111" s="61"/>
      <c r="I111" s="61">
        <v>1051500</v>
      </c>
      <c r="J111" s="51">
        <f t="shared" si="8"/>
        <v>1793000</v>
      </c>
      <c r="K111" s="63"/>
      <c r="L111" s="63">
        <v>1793000</v>
      </c>
      <c r="M111" s="51">
        <f t="shared" si="9"/>
        <v>741500</v>
      </c>
      <c r="N111" s="51">
        <f t="shared" si="10"/>
        <v>0</v>
      </c>
      <c r="O111" s="46">
        <f>L111-I111</f>
        <v>741500</v>
      </c>
      <c r="P111" s="51">
        <f t="shared" si="11"/>
        <v>1301000</v>
      </c>
      <c r="Q111" s="63"/>
      <c r="R111" s="63">
        <v>1301000</v>
      </c>
      <c r="S111" s="46">
        <f>T111+U111</f>
        <v>903000</v>
      </c>
      <c r="T111" s="63"/>
      <c r="U111" s="63">
        <v>903000</v>
      </c>
    </row>
    <row r="112" spans="1:21" ht="12.75" customHeight="1">
      <c r="A112" s="15" t="s">
        <v>523</v>
      </c>
      <c r="B112" s="14" t="s">
        <v>524</v>
      </c>
      <c r="C112" s="15" t="s">
        <v>523</v>
      </c>
      <c r="D112" s="60">
        <f>E112+F112</f>
        <v>598076.5323</v>
      </c>
      <c r="E112" s="61"/>
      <c r="F112" s="61">
        <v>598076.5323</v>
      </c>
      <c r="G112" s="62">
        <f t="shared" si="7"/>
        <v>2604500</v>
      </c>
      <c r="H112" s="61"/>
      <c r="I112" s="61">
        <v>2604500</v>
      </c>
      <c r="J112" s="51">
        <f t="shared" si="8"/>
        <v>2735000</v>
      </c>
      <c r="K112" s="63"/>
      <c r="L112" s="63">
        <v>2735000</v>
      </c>
      <c r="M112" s="51">
        <f t="shared" si="9"/>
        <v>130500</v>
      </c>
      <c r="N112" s="51">
        <f t="shared" si="10"/>
        <v>0</v>
      </c>
      <c r="O112" s="46">
        <f>L112-I112</f>
        <v>130500</v>
      </c>
      <c r="P112" s="51">
        <f t="shared" si="11"/>
        <v>830000</v>
      </c>
      <c r="Q112" s="63"/>
      <c r="R112" s="63">
        <v>830000</v>
      </c>
      <c r="S112" s="46">
        <f>T112+U112</f>
        <v>345000</v>
      </c>
      <c r="T112" s="63"/>
      <c r="U112" s="63">
        <v>345000</v>
      </c>
    </row>
    <row r="113" spans="1:21" s="4" customFormat="1" ht="19.5" customHeight="1">
      <c r="A113" s="6" t="s">
        <v>525</v>
      </c>
      <c r="B113" s="12" t="s">
        <v>526</v>
      </c>
      <c r="C113" s="6" t="s">
        <v>377</v>
      </c>
      <c r="D113" s="60">
        <f>E113+F113</f>
        <v>107013.16709999999</v>
      </c>
      <c r="E113" s="62"/>
      <c r="F113" s="60">
        <f>F115+F116+F117</f>
        <v>107013.16709999999</v>
      </c>
      <c r="G113" s="62">
        <f t="shared" si="7"/>
        <v>83000</v>
      </c>
      <c r="H113" s="62"/>
      <c r="I113" s="60">
        <f>I115+I116+I117</f>
        <v>83000</v>
      </c>
      <c r="J113" s="51">
        <f t="shared" si="8"/>
        <v>25000</v>
      </c>
      <c r="K113" s="51"/>
      <c r="L113" s="46">
        <f>L116</f>
        <v>25000</v>
      </c>
      <c r="M113" s="51">
        <f t="shared" si="9"/>
        <v>-58000</v>
      </c>
      <c r="N113" s="51">
        <f t="shared" si="10"/>
        <v>0</v>
      </c>
      <c r="O113" s="46">
        <f>L113-I113</f>
        <v>-58000</v>
      </c>
      <c r="P113" s="51">
        <f t="shared" si="11"/>
        <v>40000</v>
      </c>
      <c r="Q113" s="51"/>
      <c r="R113" s="46">
        <f>R116</f>
        <v>40000</v>
      </c>
      <c r="S113" s="46">
        <f>T113+U113</f>
        <v>40000</v>
      </c>
      <c r="T113" s="51"/>
      <c r="U113" s="46">
        <f>U116</f>
        <v>40000</v>
      </c>
    </row>
    <row r="114" spans="1:21" ht="12.75" customHeight="1">
      <c r="A114" s="15"/>
      <c r="B114" s="14" t="s">
        <v>200</v>
      </c>
      <c r="C114" s="15"/>
      <c r="D114" s="60"/>
      <c r="E114" s="61"/>
      <c r="F114" s="61"/>
      <c r="G114" s="62"/>
      <c r="H114" s="61"/>
      <c r="I114" s="61"/>
      <c r="J114" s="51"/>
      <c r="K114" s="51"/>
      <c r="L114" s="51"/>
      <c r="M114" s="51"/>
      <c r="N114" s="51"/>
      <c r="O114" s="46"/>
      <c r="P114" s="51"/>
      <c r="Q114" s="51"/>
      <c r="R114" s="51"/>
      <c r="S114" s="46"/>
      <c r="T114" s="51"/>
      <c r="U114" s="51"/>
    </row>
    <row r="115" spans="1:21" ht="12.75" customHeight="1">
      <c r="A115" s="15" t="s">
        <v>527</v>
      </c>
      <c r="B115" s="14" t="s">
        <v>528</v>
      </c>
      <c r="C115" s="15" t="s">
        <v>527</v>
      </c>
      <c r="D115" s="60">
        <f>E115+F115</f>
        <v>0</v>
      </c>
      <c r="E115" s="61"/>
      <c r="F115" s="61">
        <v>0</v>
      </c>
      <c r="G115" s="62">
        <f t="shared" si="7"/>
        <v>0</v>
      </c>
      <c r="H115" s="61"/>
      <c r="I115" s="61">
        <v>0</v>
      </c>
      <c r="J115" s="51">
        <f t="shared" si="8"/>
        <v>0</v>
      </c>
      <c r="K115" s="63"/>
      <c r="L115" s="63"/>
      <c r="M115" s="51">
        <f t="shared" si="9"/>
        <v>0</v>
      </c>
      <c r="N115" s="51">
        <f t="shared" si="10"/>
        <v>0</v>
      </c>
      <c r="O115" s="46">
        <f>L115-I115</f>
        <v>0</v>
      </c>
      <c r="P115" s="51">
        <f t="shared" si="11"/>
        <v>0</v>
      </c>
      <c r="Q115" s="63"/>
      <c r="R115" s="63"/>
      <c r="S115" s="46"/>
      <c r="T115" s="63"/>
      <c r="U115" s="63"/>
    </row>
    <row r="116" spans="1:21" ht="12.75" customHeight="1">
      <c r="A116" s="15" t="s">
        <v>529</v>
      </c>
      <c r="B116" s="14" t="s">
        <v>530</v>
      </c>
      <c r="C116" s="15" t="s">
        <v>529</v>
      </c>
      <c r="D116" s="60">
        <f>E116+F116</f>
        <v>40963.3679</v>
      </c>
      <c r="E116" s="61"/>
      <c r="F116" s="61">
        <v>40963.3679</v>
      </c>
      <c r="G116" s="62">
        <f t="shared" si="7"/>
        <v>66000</v>
      </c>
      <c r="H116" s="61"/>
      <c r="I116" s="61">
        <v>66000</v>
      </c>
      <c r="J116" s="51">
        <f t="shared" si="8"/>
        <v>25000</v>
      </c>
      <c r="K116" s="63"/>
      <c r="L116" s="63">
        <v>25000</v>
      </c>
      <c r="M116" s="51">
        <f t="shared" si="9"/>
        <v>-41000</v>
      </c>
      <c r="N116" s="51">
        <f t="shared" si="10"/>
        <v>0</v>
      </c>
      <c r="O116" s="46">
        <f>L116-I116</f>
        <v>-41000</v>
      </c>
      <c r="P116" s="51">
        <f t="shared" si="11"/>
        <v>40000</v>
      </c>
      <c r="Q116" s="63"/>
      <c r="R116" s="63">
        <v>40000</v>
      </c>
      <c r="S116" s="46">
        <f>T116+U116</f>
        <v>40000</v>
      </c>
      <c r="T116" s="63"/>
      <c r="U116" s="63">
        <v>40000</v>
      </c>
    </row>
    <row r="117" spans="1:21" ht="12.75" customHeight="1">
      <c r="A117" s="15" t="s">
        <v>531</v>
      </c>
      <c r="B117" s="14" t="s">
        <v>532</v>
      </c>
      <c r="C117" s="15" t="s">
        <v>533</v>
      </c>
      <c r="D117" s="60">
        <f>E117+F117</f>
        <v>66049.7992</v>
      </c>
      <c r="E117" s="61"/>
      <c r="F117" s="61">
        <v>66049.7992</v>
      </c>
      <c r="G117" s="62">
        <f t="shared" si="7"/>
        <v>17000</v>
      </c>
      <c r="H117" s="61"/>
      <c r="I117" s="61">
        <v>17000</v>
      </c>
      <c r="J117" s="51">
        <f t="shared" si="8"/>
        <v>25000</v>
      </c>
      <c r="K117" s="51"/>
      <c r="L117" s="51">
        <v>25000</v>
      </c>
      <c r="M117" s="51">
        <f t="shared" si="9"/>
        <v>8000</v>
      </c>
      <c r="N117" s="51">
        <f t="shared" si="10"/>
        <v>0</v>
      </c>
      <c r="O117" s="46">
        <f>L117-I117</f>
        <v>8000</v>
      </c>
      <c r="P117" s="51">
        <f t="shared" si="11"/>
        <v>0</v>
      </c>
      <c r="Q117" s="51"/>
      <c r="R117" s="51"/>
      <c r="S117" s="46"/>
      <c r="T117" s="51"/>
      <c r="U117" s="51"/>
    </row>
    <row r="118" spans="1:21" s="4" customFormat="1" ht="19.5" customHeight="1">
      <c r="A118" s="6" t="s">
        <v>534</v>
      </c>
      <c r="B118" s="12" t="s">
        <v>535</v>
      </c>
      <c r="C118" s="6" t="s">
        <v>377</v>
      </c>
      <c r="D118" s="60">
        <f>E118+F118</f>
        <v>36544</v>
      </c>
      <c r="E118" s="62"/>
      <c r="F118" s="60">
        <f>F121</f>
        <v>36544</v>
      </c>
      <c r="G118" s="62">
        <f t="shared" si="7"/>
        <v>25000</v>
      </c>
      <c r="H118" s="62"/>
      <c r="I118" s="60">
        <f>I121+I120</f>
        <v>25000</v>
      </c>
      <c r="J118" s="51">
        <f t="shared" si="8"/>
        <v>65000</v>
      </c>
      <c r="K118" s="51"/>
      <c r="L118" s="46">
        <f>L121+L122</f>
        <v>65000</v>
      </c>
      <c r="M118" s="51">
        <f t="shared" si="9"/>
        <v>40000</v>
      </c>
      <c r="N118" s="51">
        <f t="shared" si="10"/>
        <v>0</v>
      </c>
      <c r="O118" s="46">
        <f>L118-I118</f>
        <v>40000</v>
      </c>
      <c r="P118" s="51">
        <f t="shared" si="11"/>
        <v>40000</v>
      </c>
      <c r="Q118" s="51"/>
      <c r="R118" s="46">
        <f>R121</f>
        <v>40000</v>
      </c>
      <c r="S118" s="46">
        <f>T118+U118</f>
        <v>50000</v>
      </c>
      <c r="T118" s="51"/>
      <c r="U118" s="46">
        <f>U121</f>
        <v>50000</v>
      </c>
    </row>
    <row r="119" spans="1:21" ht="12.75" customHeight="1">
      <c r="A119" s="15"/>
      <c r="B119" s="14" t="s">
        <v>200</v>
      </c>
      <c r="C119" s="15"/>
      <c r="D119" s="60"/>
      <c r="E119" s="61"/>
      <c r="F119" s="61"/>
      <c r="G119" s="62"/>
      <c r="H119" s="61"/>
      <c r="I119" s="61"/>
      <c r="J119" s="51">
        <f t="shared" si="8"/>
        <v>0</v>
      </c>
      <c r="K119" s="63"/>
      <c r="L119" s="63"/>
      <c r="M119" s="51"/>
      <c r="N119" s="51"/>
      <c r="O119" s="46"/>
      <c r="P119" s="51"/>
      <c r="Q119" s="63"/>
      <c r="R119" s="63"/>
      <c r="S119" s="46"/>
      <c r="T119" s="63"/>
      <c r="U119" s="63"/>
    </row>
    <row r="120" spans="1:21" ht="12.75" customHeight="1">
      <c r="A120" s="15" t="s">
        <v>536</v>
      </c>
      <c r="B120" s="14" t="s">
        <v>537</v>
      </c>
      <c r="C120" s="15" t="s">
        <v>536</v>
      </c>
      <c r="D120" s="60"/>
      <c r="E120" s="61"/>
      <c r="F120" s="61"/>
      <c r="G120" s="62">
        <f t="shared" si="7"/>
        <v>0</v>
      </c>
      <c r="H120" s="61"/>
      <c r="I120" s="61">
        <v>0</v>
      </c>
      <c r="J120" s="51">
        <f t="shared" si="8"/>
        <v>0</v>
      </c>
      <c r="K120" s="63"/>
      <c r="L120" s="63"/>
      <c r="M120" s="51">
        <f t="shared" si="9"/>
        <v>0</v>
      </c>
      <c r="N120" s="51">
        <f t="shared" si="10"/>
        <v>0</v>
      </c>
      <c r="O120" s="46">
        <f>L120-I120</f>
        <v>0</v>
      </c>
      <c r="P120" s="51">
        <f t="shared" si="11"/>
        <v>0</v>
      </c>
      <c r="Q120" s="63"/>
      <c r="R120" s="63"/>
      <c r="S120" s="46"/>
      <c r="T120" s="63"/>
      <c r="U120" s="63"/>
    </row>
    <row r="121" spans="1:21" ht="12.75" customHeight="1">
      <c r="A121" s="15" t="s">
        <v>538</v>
      </c>
      <c r="B121" s="14" t="s">
        <v>539</v>
      </c>
      <c r="C121" s="15" t="s">
        <v>538</v>
      </c>
      <c r="D121" s="60">
        <f>E121+F121</f>
        <v>36544</v>
      </c>
      <c r="E121" s="61"/>
      <c r="F121" s="61">
        <v>36544</v>
      </c>
      <c r="G121" s="62">
        <f t="shared" si="7"/>
        <v>25000</v>
      </c>
      <c r="H121" s="61"/>
      <c r="I121" s="61">
        <v>25000</v>
      </c>
      <c r="J121" s="51">
        <f t="shared" si="8"/>
        <v>60000</v>
      </c>
      <c r="K121" s="63"/>
      <c r="L121" s="63">
        <v>60000</v>
      </c>
      <c r="M121" s="51">
        <f t="shared" si="9"/>
        <v>35000</v>
      </c>
      <c r="N121" s="51">
        <f t="shared" si="10"/>
        <v>0</v>
      </c>
      <c r="O121" s="46">
        <f>L121-I121</f>
        <v>35000</v>
      </c>
      <c r="P121" s="51">
        <f t="shared" si="11"/>
        <v>40000</v>
      </c>
      <c r="Q121" s="63"/>
      <c r="R121" s="63">
        <v>40000</v>
      </c>
      <c r="S121" s="46">
        <f>T121+U121</f>
        <v>50000</v>
      </c>
      <c r="T121" s="63"/>
      <c r="U121" s="63">
        <v>50000</v>
      </c>
    </row>
    <row r="122" spans="1:21" ht="12.75" customHeight="1">
      <c r="A122" s="15"/>
      <c r="B122" s="14" t="s">
        <v>677</v>
      </c>
      <c r="C122" s="15">
        <v>5221</v>
      </c>
      <c r="D122" s="60"/>
      <c r="E122" s="61"/>
      <c r="F122" s="61"/>
      <c r="G122" s="62"/>
      <c r="H122" s="61"/>
      <c r="I122" s="61"/>
      <c r="J122" s="51"/>
      <c r="K122" s="63"/>
      <c r="L122" s="63">
        <v>5000</v>
      </c>
      <c r="M122" s="51"/>
      <c r="N122" s="51"/>
      <c r="O122" s="46"/>
      <c r="P122" s="51"/>
      <c r="Q122" s="63"/>
      <c r="R122" s="63"/>
      <c r="S122" s="46"/>
      <c r="T122" s="63"/>
      <c r="U122" s="63"/>
    </row>
    <row r="123" spans="1:21" s="4" customFormat="1" ht="27.75" customHeight="1">
      <c r="A123" s="6" t="s">
        <v>540</v>
      </c>
      <c r="B123" s="12" t="s">
        <v>541</v>
      </c>
      <c r="C123" s="6" t="s">
        <v>377</v>
      </c>
      <c r="D123" s="60">
        <f>E123+F123</f>
        <v>-1355233.5829999999</v>
      </c>
      <c r="E123" s="62"/>
      <c r="F123" s="62">
        <f>F125+F130</f>
        <v>-1355233.5829999999</v>
      </c>
      <c r="G123" s="62">
        <f t="shared" si="7"/>
        <v>-2320525</v>
      </c>
      <c r="H123" s="62"/>
      <c r="I123" s="60">
        <f>I130</f>
        <v>-2320525</v>
      </c>
      <c r="J123" s="51">
        <f t="shared" si="8"/>
        <v>-2916400</v>
      </c>
      <c r="K123" s="51"/>
      <c r="L123" s="46">
        <f>L130</f>
        <v>-2916400</v>
      </c>
      <c r="M123" s="51">
        <f t="shared" si="9"/>
        <v>-595875</v>
      </c>
      <c r="N123" s="51">
        <f t="shared" si="10"/>
        <v>0</v>
      </c>
      <c r="O123" s="46">
        <f>L123-I123</f>
        <v>-595875</v>
      </c>
      <c r="P123" s="51"/>
      <c r="Q123" s="51"/>
      <c r="R123" s="46">
        <f>R130</f>
        <v>-1395000</v>
      </c>
      <c r="S123" s="46">
        <f>T123+U123</f>
        <v>-880000</v>
      </c>
      <c r="T123" s="51"/>
      <c r="U123" s="46">
        <f>U130</f>
        <v>-880000</v>
      </c>
    </row>
    <row r="124" spans="1:21" ht="12.75" customHeight="1">
      <c r="A124" s="15"/>
      <c r="B124" s="14" t="s">
        <v>5</v>
      </c>
      <c r="C124" s="15"/>
      <c r="D124" s="60"/>
      <c r="E124" s="61"/>
      <c r="F124" s="61"/>
      <c r="G124" s="62"/>
      <c r="H124" s="61"/>
      <c r="I124" s="61"/>
      <c r="J124" s="51"/>
      <c r="K124" s="63"/>
      <c r="L124" s="63"/>
      <c r="M124" s="51"/>
      <c r="N124" s="51"/>
      <c r="O124" s="46"/>
      <c r="P124" s="51"/>
      <c r="Q124" s="63"/>
      <c r="R124" s="63"/>
      <c r="S124" s="46"/>
      <c r="T124" s="63"/>
      <c r="U124" s="63"/>
    </row>
    <row r="125" spans="1:21" s="4" customFormat="1" ht="27.75" customHeight="1">
      <c r="A125" s="6" t="s">
        <v>542</v>
      </c>
      <c r="B125" s="12" t="s">
        <v>543</v>
      </c>
      <c r="C125" s="6" t="s">
        <v>377</v>
      </c>
      <c r="D125" s="60">
        <f>E125+F125</f>
        <v>-45297.291</v>
      </c>
      <c r="E125" s="62"/>
      <c r="F125" s="60">
        <f>F129</f>
        <v>-45297.291</v>
      </c>
      <c r="G125" s="62"/>
      <c r="H125" s="62"/>
      <c r="I125" s="62"/>
      <c r="J125" s="51">
        <f t="shared" si="8"/>
        <v>0</v>
      </c>
      <c r="K125" s="51"/>
      <c r="L125" s="51"/>
      <c r="M125" s="51">
        <f t="shared" si="9"/>
        <v>0</v>
      </c>
      <c r="N125" s="51">
        <f t="shared" si="10"/>
        <v>0</v>
      </c>
      <c r="O125" s="46">
        <f>L125-I125</f>
        <v>0</v>
      </c>
      <c r="P125" s="51"/>
      <c r="Q125" s="51"/>
      <c r="R125" s="51"/>
      <c r="S125" s="46"/>
      <c r="T125" s="51"/>
      <c r="U125" s="51"/>
    </row>
    <row r="126" spans="1:21" ht="12.75" customHeight="1">
      <c r="A126" s="15"/>
      <c r="B126" s="14" t="s">
        <v>5</v>
      </c>
      <c r="C126" s="15"/>
      <c r="D126" s="60"/>
      <c r="E126" s="61"/>
      <c r="F126" s="61"/>
      <c r="G126" s="62"/>
      <c r="H126" s="61"/>
      <c r="I126" s="61"/>
      <c r="J126" s="51"/>
      <c r="K126" s="51"/>
      <c r="L126" s="51"/>
      <c r="M126" s="51"/>
      <c r="N126" s="51"/>
      <c r="O126" s="46"/>
      <c r="P126" s="51"/>
      <c r="Q126" s="51"/>
      <c r="R126" s="51"/>
      <c r="S126" s="46"/>
      <c r="T126" s="51"/>
      <c r="U126" s="51"/>
    </row>
    <row r="127" spans="1:21" ht="12.75" customHeight="1">
      <c r="A127" s="15" t="s">
        <v>544</v>
      </c>
      <c r="B127" s="14" t="s">
        <v>545</v>
      </c>
      <c r="C127" s="15" t="s">
        <v>546</v>
      </c>
      <c r="D127" s="60"/>
      <c r="E127" s="61"/>
      <c r="F127" s="61"/>
      <c r="G127" s="62"/>
      <c r="H127" s="61"/>
      <c r="I127" s="61"/>
      <c r="J127" s="51"/>
      <c r="K127" s="63"/>
      <c r="L127" s="63"/>
      <c r="M127" s="51"/>
      <c r="N127" s="51"/>
      <c r="O127" s="46"/>
      <c r="P127" s="51"/>
      <c r="Q127" s="63"/>
      <c r="R127" s="63"/>
      <c r="S127" s="46"/>
      <c r="T127" s="63"/>
      <c r="U127" s="63"/>
    </row>
    <row r="128" spans="1:21" ht="12.75" customHeight="1">
      <c r="A128" s="15" t="s">
        <v>547</v>
      </c>
      <c r="B128" s="14" t="s">
        <v>548</v>
      </c>
      <c r="C128" s="15" t="s">
        <v>549</v>
      </c>
      <c r="D128" s="60"/>
      <c r="E128" s="61"/>
      <c r="F128" s="61"/>
      <c r="G128" s="62"/>
      <c r="H128" s="61"/>
      <c r="I128" s="61"/>
      <c r="J128" s="51"/>
      <c r="K128" s="63"/>
      <c r="L128" s="63"/>
      <c r="M128" s="51"/>
      <c r="N128" s="51"/>
      <c r="O128" s="46"/>
      <c r="P128" s="51"/>
      <c r="Q128" s="63"/>
      <c r="R128" s="63"/>
      <c r="S128" s="46"/>
      <c r="T128" s="63"/>
      <c r="U128" s="63"/>
    </row>
    <row r="129" spans="1:21" ht="12.75" customHeight="1">
      <c r="A129" s="15">
        <v>6130</v>
      </c>
      <c r="B129" s="14" t="s">
        <v>589</v>
      </c>
      <c r="C129" s="15">
        <v>8131</v>
      </c>
      <c r="D129" s="60">
        <f>E129+F129</f>
        <v>-45297.291</v>
      </c>
      <c r="E129" s="61"/>
      <c r="F129" s="61">
        <v>-45297.291</v>
      </c>
      <c r="G129" s="62"/>
      <c r="H129" s="61"/>
      <c r="I129" s="61"/>
      <c r="J129" s="51"/>
      <c r="K129" s="63"/>
      <c r="L129" s="63"/>
      <c r="M129" s="51"/>
      <c r="N129" s="51"/>
      <c r="O129" s="46"/>
      <c r="P129" s="51"/>
      <c r="Q129" s="63"/>
      <c r="R129" s="63"/>
      <c r="S129" s="46"/>
      <c r="T129" s="63"/>
      <c r="U129" s="63"/>
    </row>
    <row r="130" spans="1:21" s="4" customFormat="1" ht="27.75" customHeight="1">
      <c r="A130" s="6" t="s">
        <v>550</v>
      </c>
      <c r="B130" s="12" t="s">
        <v>551</v>
      </c>
      <c r="C130" s="6" t="s">
        <v>377</v>
      </c>
      <c r="D130" s="60">
        <f>E130+F130</f>
        <v>-1309936.292</v>
      </c>
      <c r="E130" s="62"/>
      <c r="F130" s="60">
        <f>F132</f>
        <v>-1309936.292</v>
      </c>
      <c r="G130" s="62">
        <f t="shared" si="7"/>
        <v>-2320525</v>
      </c>
      <c r="H130" s="62"/>
      <c r="I130" s="60">
        <f>I132</f>
        <v>-2320525</v>
      </c>
      <c r="J130" s="51">
        <f t="shared" si="8"/>
        <v>-2916400</v>
      </c>
      <c r="K130" s="51"/>
      <c r="L130" s="46">
        <f>L132</f>
        <v>-2916400</v>
      </c>
      <c r="M130" s="51">
        <f t="shared" si="9"/>
        <v>-595875</v>
      </c>
      <c r="N130" s="51">
        <f t="shared" si="10"/>
        <v>0</v>
      </c>
      <c r="O130" s="46">
        <f>L130-I130</f>
        <v>-595875</v>
      </c>
      <c r="P130" s="51"/>
      <c r="Q130" s="51"/>
      <c r="R130" s="46">
        <f>R132</f>
        <v>-1395000</v>
      </c>
      <c r="S130" s="46">
        <f>T130+U130</f>
        <v>-880000</v>
      </c>
      <c r="T130" s="51"/>
      <c r="U130" s="46">
        <f>+U132</f>
        <v>-880000</v>
      </c>
    </row>
    <row r="131" spans="1:21" ht="12.75" customHeight="1">
      <c r="A131" s="15"/>
      <c r="B131" s="14" t="s">
        <v>5</v>
      </c>
      <c r="C131" s="15"/>
      <c r="D131" s="60"/>
      <c r="E131" s="61"/>
      <c r="F131" s="61"/>
      <c r="G131" s="62"/>
      <c r="H131" s="61"/>
      <c r="I131" s="61"/>
      <c r="J131" s="51"/>
      <c r="K131" s="63"/>
      <c r="L131" s="63"/>
      <c r="M131" s="51"/>
      <c r="N131" s="51"/>
      <c r="O131" s="46"/>
      <c r="P131" s="51"/>
      <c r="Q131" s="63"/>
      <c r="R131" s="63"/>
      <c r="S131" s="46"/>
      <c r="T131" s="63"/>
      <c r="U131" s="63"/>
    </row>
    <row r="132" spans="1:21" ht="12.75" customHeight="1">
      <c r="A132" s="15" t="s">
        <v>552</v>
      </c>
      <c r="B132" s="14" t="s">
        <v>553</v>
      </c>
      <c r="C132" s="15" t="s">
        <v>554</v>
      </c>
      <c r="D132" s="60">
        <f>E132+F132</f>
        <v>-1309936.292</v>
      </c>
      <c r="E132" s="61"/>
      <c r="F132" s="61">
        <v>-1309936.292</v>
      </c>
      <c r="G132" s="62">
        <f t="shared" si="7"/>
        <v>-2320525</v>
      </c>
      <c r="H132" s="61"/>
      <c r="I132" s="61">
        <v>-2320525</v>
      </c>
      <c r="J132" s="51">
        <f t="shared" si="8"/>
        <v>-2916400</v>
      </c>
      <c r="K132" s="63"/>
      <c r="L132" s="63">
        <v>-2916400</v>
      </c>
      <c r="M132" s="51">
        <f t="shared" si="9"/>
        <v>-595875</v>
      </c>
      <c r="N132" s="51">
        <f t="shared" si="10"/>
        <v>0</v>
      </c>
      <c r="O132" s="46">
        <f>L132-I132</f>
        <v>-595875</v>
      </c>
      <c r="P132" s="51">
        <f t="shared" si="11"/>
        <v>-1395000</v>
      </c>
      <c r="Q132" s="63"/>
      <c r="R132" s="63">
        <v>-1395000</v>
      </c>
      <c r="S132" s="46">
        <f>T132+U132</f>
        <v>-880000</v>
      </c>
      <c r="T132" s="63"/>
      <c r="U132" s="63">
        <v>-880000</v>
      </c>
    </row>
    <row r="133" spans="3:22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</sheetData>
  <sheetProtection/>
  <mergeCells count="23">
    <mergeCell ref="S4:U4"/>
    <mergeCell ref="P5:P6"/>
    <mergeCell ref="Q5:R5"/>
    <mergeCell ref="N5:O5"/>
    <mergeCell ref="J4:L4"/>
    <mergeCell ref="M4:O4"/>
    <mergeCell ref="M5:M6"/>
    <mergeCell ref="G4:I4"/>
    <mergeCell ref="D5:D6"/>
    <mergeCell ref="E5:F5"/>
    <mergeCell ref="G5:G6"/>
    <mergeCell ref="H5:I5"/>
    <mergeCell ref="P4:R4"/>
    <mergeCell ref="T1:U1"/>
    <mergeCell ref="A2:U2"/>
    <mergeCell ref="A4:A6"/>
    <mergeCell ref="B4:B6"/>
    <mergeCell ref="C4:C6"/>
    <mergeCell ref="J5:J6"/>
    <mergeCell ref="K5:L5"/>
    <mergeCell ref="S5:S6"/>
    <mergeCell ref="T5:U5"/>
    <mergeCell ref="D4:F4"/>
  </mergeCells>
  <printOptions/>
  <pageMargins left="0.25" right="0.25" top="0.75" bottom="0.75" header="0.3" footer="0.3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PageLayoutView="0" workbookViewId="0" topLeftCell="A1">
      <selection activeCell="K2" sqref="K2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67.5" customHeight="1">
      <c r="K2" s="121"/>
      <c r="L2" s="121"/>
      <c r="M2" s="121"/>
      <c r="N2" s="121"/>
      <c r="Q2" s="121"/>
      <c r="T2" s="271" t="s">
        <v>674</v>
      </c>
      <c r="U2" s="271"/>
      <c r="V2" s="41"/>
    </row>
    <row r="3" spans="1:20" ht="21.75" customHeight="1">
      <c r="A3" s="233" t="s">
        <v>666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ht="20.25" customHeight="1" thickBot="1">
      <c r="U4" s="21" t="s">
        <v>0</v>
      </c>
    </row>
    <row r="5" spans="1:21" ht="30.75" customHeight="1">
      <c r="A5" s="279"/>
      <c r="B5" s="281"/>
      <c r="C5" s="283" t="s">
        <v>659</v>
      </c>
      <c r="D5" s="283"/>
      <c r="E5" s="283"/>
      <c r="F5" s="283" t="s">
        <v>660</v>
      </c>
      <c r="G5" s="283"/>
      <c r="H5" s="283"/>
      <c r="I5" s="283" t="s">
        <v>184</v>
      </c>
      <c r="J5" s="283"/>
      <c r="K5" s="283"/>
      <c r="L5" s="284" t="s">
        <v>661</v>
      </c>
      <c r="M5" s="284"/>
      <c r="N5" s="284"/>
      <c r="O5" s="283" t="s">
        <v>184</v>
      </c>
      <c r="P5" s="283"/>
      <c r="Q5" s="283"/>
      <c r="R5" s="283" t="s">
        <v>185</v>
      </c>
      <c r="S5" s="283"/>
      <c r="T5" s="283"/>
      <c r="U5" s="122" t="s">
        <v>564</v>
      </c>
    </row>
    <row r="6" spans="1:21" ht="19.5" customHeight="1">
      <c r="A6" s="280"/>
      <c r="B6" s="282"/>
      <c r="C6" s="275" t="s">
        <v>4</v>
      </c>
      <c r="D6" s="275" t="s">
        <v>5</v>
      </c>
      <c r="E6" s="275"/>
      <c r="F6" s="275" t="s">
        <v>4</v>
      </c>
      <c r="G6" s="275" t="s">
        <v>5</v>
      </c>
      <c r="H6" s="275"/>
      <c r="I6" s="275" t="s">
        <v>4</v>
      </c>
      <c r="J6" s="275" t="s">
        <v>5</v>
      </c>
      <c r="K6" s="275"/>
      <c r="L6" s="275" t="s">
        <v>4</v>
      </c>
      <c r="M6" s="275" t="s">
        <v>5</v>
      </c>
      <c r="N6" s="275"/>
      <c r="O6" s="275" t="s">
        <v>4</v>
      </c>
      <c r="P6" s="275" t="s">
        <v>5</v>
      </c>
      <c r="Q6" s="275"/>
      <c r="R6" s="275" t="s">
        <v>4</v>
      </c>
      <c r="S6" s="275" t="s">
        <v>5</v>
      </c>
      <c r="T6" s="275"/>
      <c r="U6" s="278" t="s">
        <v>565</v>
      </c>
    </row>
    <row r="7" spans="1:21" ht="49.5" customHeight="1">
      <c r="A7" s="280"/>
      <c r="B7" s="282"/>
      <c r="C7" s="275"/>
      <c r="D7" s="9" t="s">
        <v>6</v>
      </c>
      <c r="E7" s="9" t="s">
        <v>7</v>
      </c>
      <c r="F7" s="275"/>
      <c r="G7" s="9" t="s">
        <v>6</v>
      </c>
      <c r="H7" s="9" t="s">
        <v>7</v>
      </c>
      <c r="I7" s="275"/>
      <c r="J7" s="9" t="s">
        <v>6</v>
      </c>
      <c r="K7" s="9" t="s">
        <v>7</v>
      </c>
      <c r="L7" s="275"/>
      <c r="M7" s="9" t="s">
        <v>6</v>
      </c>
      <c r="N7" s="9" t="s">
        <v>7</v>
      </c>
      <c r="O7" s="275"/>
      <c r="P7" s="9" t="s">
        <v>6</v>
      </c>
      <c r="Q7" s="9" t="s">
        <v>7</v>
      </c>
      <c r="R7" s="275"/>
      <c r="S7" s="9" t="s">
        <v>6</v>
      </c>
      <c r="T7" s="9" t="s">
        <v>7</v>
      </c>
      <c r="U7" s="278"/>
    </row>
    <row r="8" spans="1:21" s="4" customFormat="1" ht="21.7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124">
        <v>21</v>
      </c>
    </row>
    <row r="9" spans="1:21" ht="18.75" customHeight="1">
      <c r="A9" s="10" t="s">
        <v>1</v>
      </c>
      <c r="B9" s="7" t="s">
        <v>10</v>
      </c>
      <c r="C9" s="42">
        <f>D9+E9</f>
        <v>-235969.6701</v>
      </c>
      <c r="D9" s="42">
        <v>-42319.7559</v>
      </c>
      <c r="E9" s="42">
        <v>-193649.9142</v>
      </c>
      <c r="F9" s="42">
        <f>G9+H9</f>
        <v>-135613</v>
      </c>
      <c r="G9" s="42">
        <v>-71680.2</v>
      </c>
      <c r="H9" s="42">
        <v>-63932.8</v>
      </c>
      <c r="I9" s="42">
        <f>J9+K9</f>
        <v>0</v>
      </c>
      <c r="J9" s="42">
        <v>0</v>
      </c>
      <c r="K9" s="42">
        <v>0</v>
      </c>
      <c r="L9" s="125">
        <f>M9+N9</f>
        <v>135613</v>
      </c>
      <c r="M9" s="125">
        <f>J9+-G9</f>
        <v>71680.2</v>
      </c>
      <c r="N9" s="125">
        <f>K9-H9</f>
        <v>63932.8</v>
      </c>
      <c r="O9" s="17"/>
      <c r="P9" s="17"/>
      <c r="Q9" s="17"/>
      <c r="R9" s="17"/>
      <c r="S9" s="17"/>
      <c r="T9" s="17"/>
      <c r="U9" s="126"/>
    </row>
    <row r="10" spans="1:21" s="4" customFormat="1" ht="27.75" customHeight="1" thickBot="1">
      <c r="A10" s="28" t="s">
        <v>619</v>
      </c>
      <c r="B10" s="29" t="s">
        <v>620</v>
      </c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40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T2:U2"/>
    <mergeCell ref="A3:T3"/>
    <mergeCell ref="A5:A7"/>
    <mergeCell ref="B5:B7"/>
    <mergeCell ref="C5:E5"/>
    <mergeCell ref="F5:H5"/>
    <mergeCell ref="I5:K5"/>
    <mergeCell ref="L5:N5"/>
    <mergeCell ref="O5:Q5"/>
    <mergeCell ref="R5:T5"/>
    <mergeCell ref="C6:C7"/>
    <mergeCell ref="D6:E6"/>
    <mergeCell ref="F6:F7"/>
    <mergeCell ref="G6:H6"/>
    <mergeCell ref="I6:I7"/>
    <mergeCell ref="J6:K6"/>
    <mergeCell ref="U6:U7"/>
    <mergeCell ref="L6:L7"/>
    <mergeCell ref="M6:N6"/>
    <mergeCell ref="O6:O7"/>
    <mergeCell ref="P6:Q6"/>
    <mergeCell ref="R6:R7"/>
    <mergeCell ref="S6:T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8"/>
  <sheetViews>
    <sheetView zoomScalePageLayoutView="0" workbookViewId="0" topLeftCell="A1">
      <selection activeCell="A3" sqref="A3:U3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3.00390625" style="2" customWidth="1"/>
    <col min="5" max="5" width="11.8515625" style="2" customWidth="1"/>
    <col min="6" max="6" width="12.00390625" style="2" customWidth="1"/>
    <col min="7" max="7" width="11.8515625" style="2" customWidth="1"/>
    <col min="8" max="8" width="12.421875" style="2" customWidth="1"/>
    <col min="9" max="9" width="12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61.5" customHeight="1">
      <c r="L2" s="121"/>
      <c r="M2" s="121"/>
      <c r="N2" s="121"/>
      <c r="O2" s="121"/>
      <c r="R2" s="121"/>
      <c r="U2" s="271" t="s">
        <v>678</v>
      </c>
      <c r="V2" s="271"/>
      <c r="W2" s="127"/>
    </row>
    <row r="3" spans="1:21" ht="30" customHeight="1">
      <c r="A3" s="285" t="s">
        <v>667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2" ht="22.5" customHeight="1" thickBot="1">
      <c r="A4" s="18"/>
      <c r="B4" s="19"/>
      <c r="C4" s="18"/>
      <c r="D4" s="18"/>
      <c r="E4" s="18"/>
      <c r="F4" s="18"/>
      <c r="G4" s="18"/>
      <c r="H4" s="18"/>
      <c r="I4" s="18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V4" s="21" t="s">
        <v>0</v>
      </c>
    </row>
    <row r="5" spans="1:22" ht="23.25" customHeight="1">
      <c r="A5" s="286" t="s">
        <v>1</v>
      </c>
      <c r="B5" s="288" t="s">
        <v>372</v>
      </c>
      <c r="C5" s="290" t="s">
        <v>373</v>
      </c>
      <c r="D5" s="283" t="s">
        <v>659</v>
      </c>
      <c r="E5" s="283"/>
      <c r="F5" s="283"/>
      <c r="G5" s="283" t="s">
        <v>660</v>
      </c>
      <c r="H5" s="283"/>
      <c r="I5" s="283"/>
      <c r="J5" s="283" t="s">
        <v>184</v>
      </c>
      <c r="K5" s="283"/>
      <c r="L5" s="283"/>
      <c r="M5" s="284" t="s">
        <v>661</v>
      </c>
      <c r="N5" s="284"/>
      <c r="O5" s="284"/>
      <c r="P5" s="283" t="s">
        <v>184</v>
      </c>
      <c r="Q5" s="283"/>
      <c r="R5" s="283"/>
      <c r="S5" s="283" t="s">
        <v>185</v>
      </c>
      <c r="T5" s="283"/>
      <c r="U5" s="283"/>
      <c r="V5" s="122" t="s">
        <v>564</v>
      </c>
    </row>
    <row r="6" spans="1:22" ht="24" customHeight="1">
      <c r="A6" s="287"/>
      <c r="B6" s="289"/>
      <c r="C6" s="275"/>
      <c r="D6" s="275" t="s">
        <v>4</v>
      </c>
      <c r="E6" s="275" t="s">
        <v>5</v>
      </c>
      <c r="F6" s="275"/>
      <c r="G6" s="275" t="s">
        <v>4</v>
      </c>
      <c r="H6" s="275" t="s">
        <v>5</v>
      </c>
      <c r="I6" s="275"/>
      <c r="J6" s="275" t="s">
        <v>4</v>
      </c>
      <c r="K6" s="275" t="s">
        <v>5</v>
      </c>
      <c r="L6" s="275"/>
      <c r="M6" s="275" t="s">
        <v>4</v>
      </c>
      <c r="N6" s="275" t="s">
        <v>5</v>
      </c>
      <c r="O6" s="275"/>
      <c r="P6" s="275" t="s">
        <v>4</v>
      </c>
      <c r="Q6" s="275" t="s">
        <v>5</v>
      </c>
      <c r="R6" s="275"/>
      <c r="S6" s="275" t="s">
        <v>4</v>
      </c>
      <c r="T6" s="275" t="s">
        <v>5</v>
      </c>
      <c r="U6" s="275"/>
      <c r="V6" s="278" t="s">
        <v>565</v>
      </c>
    </row>
    <row r="7" spans="1:22" ht="35.25" customHeight="1">
      <c r="A7" s="287"/>
      <c r="B7" s="289"/>
      <c r="C7" s="275"/>
      <c r="D7" s="275"/>
      <c r="E7" s="9" t="s">
        <v>6</v>
      </c>
      <c r="F7" s="9" t="s">
        <v>7</v>
      </c>
      <c r="G7" s="275"/>
      <c r="H7" s="9" t="s">
        <v>6</v>
      </c>
      <c r="I7" s="9" t="s">
        <v>7</v>
      </c>
      <c r="J7" s="275"/>
      <c r="K7" s="9" t="s">
        <v>6</v>
      </c>
      <c r="L7" s="9" t="s">
        <v>7</v>
      </c>
      <c r="M7" s="275"/>
      <c r="N7" s="9" t="s">
        <v>6</v>
      </c>
      <c r="O7" s="9" t="s">
        <v>7</v>
      </c>
      <c r="P7" s="275"/>
      <c r="Q7" s="9" t="s">
        <v>6</v>
      </c>
      <c r="R7" s="9" t="s">
        <v>7</v>
      </c>
      <c r="S7" s="275"/>
      <c r="T7" s="9" t="s">
        <v>6</v>
      </c>
      <c r="U7" s="9" t="s">
        <v>7</v>
      </c>
      <c r="V7" s="278"/>
    </row>
    <row r="8" spans="1:22" ht="20.25" customHeight="1">
      <c r="A8" s="10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8">
        <v>22</v>
      </c>
    </row>
    <row r="9" spans="1:22" s="4" customFormat="1" ht="21.75" customHeight="1">
      <c r="A9" s="5" t="s">
        <v>621</v>
      </c>
      <c r="B9" s="27" t="s">
        <v>622</v>
      </c>
      <c r="C9" s="6" t="s">
        <v>10</v>
      </c>
      <c r="D9" s="128">
        <f>E9+F9</f>
        <v>235969.66960000002</v>
      </c>
      <c r="E9" s="128">
        <f>E11</f>
        <v>42319.75589999999</v>
      </c>
      <c r="F9" s="128">
        <f>F11</f>
        <v>193649.91370000003</v>
      </c>
      <c r="G9" s="129">
        <f>H9+I9</f>
        <v>135613.00400000002</v>
      </c>
      <c r="H9" s="129">
        <f>H11</f>
        <v>71680.244</v>
      </c>
      <c r="I9" s="129">
        <f>I11</f>
        <v>63932.76</v>
      </c>
      <c r="J9" s="17">
        <f>K9+L9</f>
        <v>0</v>
      </c>
      <c r="K9" s="17"/>
      <c r="L9" s="17"/>
      <c r="M9" s="130">
        <f>N9+O9</f>
        <v>-135613.00400000002</v>
      </c>
      <c r="N9" s="130">
        <f>K9-H9</f>
        <v>-71680.244</v>
      </c>
      <c r="O9" s="130">
        <f>L9-I9</f>
        <v>-63932.76</v>
      </c>
      <c r="P9" s="17"/>
      <c r="Q9" s="17"/>
      <c r="R9" s="17"/>
      <c r="S9" s="17"/>
      <c r="T9" s="17"/>
      <c r="U9" s="17"/>
      <c r="V9" s="39"/>
    </row>
    <row r="10" spans="1:22" ht="12.75" customHeight="1">
      <c r="A10" s="123"/>
      <c r="B10" s="14" t="s">
        <v>5</v>
      </c>
      <c r="C10" s="15"/>
      <c r="D10" s="131"/>
      <c r="E10" s="131"/>
      <c r="F10" s="131"/>
      <c r="G10" s="131"/>
      <c r="H10" s="131"/>
      <c r="I10" s="131"/>
      <c r="J10" s="17"/>
      <c r="K10" s="17"/>
      <c r="L10" s="17"/>
      <c r="M10" s="130"/>
      <c r="N10" s="130"/>
      <c r="O10" s="130"/>
      <c r="P10" s="17"/>
      <c r="Q10" s="17"/>
      <c r="R10" s="17"/>
      <c r="S10" s="17"/>
      <c r="T10" s="17"/>
      <c r="U10" s="17"/>
      <c r="V10" s="126"/>
    </row>
    <row r="11" spans="1:22" s="4" customFormat="1" ht="21.75" customHeight="1">
      <c r="A11" s="5" t="s">
        <v>623</v>
      </c>
      <c r="B11" s="27" t="s">
        <v>624</v>
      </c>
      <c r="C11" s="6" t="s">
        <v>10</v>
      </c>
      <c r="D11" s="128">
        <f>E11+F11</f>
        <v>235969.66960000002</v>
      </c>
      <c r="E11" s="128">
        <f>E22</f>
        <v>42319.75589999999</v>
      </c>
      <c r="F11" s="128">
        <f>F22</f>
        <v>193649.91370000003</v>
      </c>
      <c r="G11" s="129">
        <f>H11+I11</f>
        <v>135613.00400000002</v>
      </c>
      <c r="H11" s="17">
        <v>71680.244</v>
      </c>
      <c r="I11" s="129">
        <f>I22</f>
        <v>63932.76</v>
      </c>
      <c r="J11" s="17">
        <f>J27</f>
        <v>0</v>
      </c>
      <c r="K11" s="17"/>
      <c r="L11" s="17"/>
      <c r="M11" s="130">
        <f>N11+O11</f>
        <v>-135613.00400000002</v>
      </c>
      <c r="N11" s="130">
        <f>K11-H11</f>
        <v>-71680.244</v>
      </c>
      <c r="O11" s="130">
        <f>L11-I11</f>
        <v>-63932.76</v>
      </c>
      <c r="P11" s="17"/>
      <c r="Q11" s="17"/>
      <c r="R11" s="17"/>
      <c r="S11" s="17"/>
      <c r="T11" s="17"/>
      <c r="U11" s="17"/>
      <c r="V11" s="39"/>
    </row>
    <row r="12" spans="1:22" ht="12.75" customHeight="1">
      <c r="A12" s="123"/>
      <c r="B12" s="14" t="s">
        <v>5</v>
      </c>
      <c r="C12" s="15"/>
      <c r="D12" s="15"/>
      <c r="E12" s="15"/>
      <c r="F12" s="15"/>
      <c r="G12" s="15"/>
      <c r="H12" s="15"/>
      <c r="I12" s="15"/>
      <c r="J12" s="17"/>
      <c r="K12" s="17"/>
      <c r="L12" s="17"/>
      <c r="M12" s="130"/>
      <c r="N12" s="130"/>
      <c r="O12" s="130"/>
      <c r="P12" s="17"/>
      <c r="Q12" s="17"/>
      <c r="R12" s="17"/>
      <c r="S12" s="17"/>
      <c r="T12" s="17"/>
      <c r="U12" s="17"/>
      <c r="V12" s="126"/>
    </row>
    <row r="13" spans="1:22" s="4" customFormat="1" ht="21.75" customHeight="1">
      <c r="A13" s="5" t="s">
        <v>625</v>
      </c>
      <c r="B13" s="27" t="s">
        <v>626</v>
      </c>
      <c r="C13" s="6" t="s">
        <v>10</v>
      </c>
      <c r="D13" s="6"/>
      <c r="E13" s="6"/>
      <c r="F13" s="6"/>
      <c r="G13" s="6"/>
      <c r="H13" s="6"/>
      <c r="I13" s="6"/>
      <c r="J13" s="17"/>
      <c r="K13" s="17"/>
      <c r="L13" s="17"/>
      <c r="M13" s="130"/>
      <c r="N13" s="130"/>
      <c r="O13" s="130"/>
      <c r="P13" s="17"/>
      <c r="Q13" s="17"/>
      <c r="R13" s="17"/>
      <c r="S13" s="17"/>
      <c r="T13" s="17"/>
      <c r="U13" s="17"/>
      <c r="V13" s="39"/>
    </row>
    <row r="14" spans="1:22" ht="12.75" customHeight="1">
      <c r="A14" s="123"/>
      <c r="B14" s="14" t="s">
        <v>5</v>
      </c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30"/>
      <c r="N14" s="130"/>
      <c r="O14" s="130"/>
      <c r="P14" s="17"/>
      <c r="Q14" s="17"/>
      <c r="R14" s="17"/>
      <c r="S14" s="17"/>
      <c r="T14" s="17"/>
      <c r="U14" s="17"/>
      <c r="V14" s="126"/>
    </row>
    <row r="15" spans="1:22" ht="30" customHeight="1">
      <c r="A15" s="123" t="s">
        <v>627</v>
      </c>
      <c r="B15" s="14" t="s">
        <v>628</v>
      </c>
      <c r="C15" s="15" t="s">
        <v>10</v>
      </c>
      <c r="D15" s="15"/>
      <c r="E15" s="15"/>
      <c r="F15" s="15"/>
      <c r="G15" s="15"/>
      <c r="H15" s="15"/>
      <c r="I15" s="15"/>
      <c r="J15" s="17"/>
      <c r="K15" s="17"/>
      <c r="L15" s="17"/>
      <c r="M15" s="130"/>
      <c r="N15" s="130"/>
      <c r="O15" s="130"/>
      <c r="P15" s="17"/>
      <c r="Q15" s="17"/>
      <c r="R15" s="17"/>
      <c r="S15" s="17"/>
      <c r="T15" s="17"/>
      <c r="U15" s="17"/>
      <c r="V15" s="126"/>
    </row>
    <row r="16" spans="1:22" ht="12.75" customHeight="1">
      <c r="A16" s="123"/>
      <c r="B16" s="14" t="s">
        <v>5</v>
      </c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30"/>
      <c r="N16" s="130"/>
      <c r="O16" s="130"/>
      <c r="P16" s="17"/>
      <c r="Q16" s="17"/>
      <c r="R16" s="17"/>
      <c r="S16" s="17"/>
      <c r="T16" s="17"/>
      <c r="U16" s="17"/>
      <c r="V16" s="126"/>
    </row>
    <row r="17" spans="1:22" ht="16.5" customHeight="1">
      <c r="A17" s="123" t="s">
        <v>549</v>
      </c>
      <c r="B17" s="14" t="s">
        <v>629</v>
      </c>
      <c r="C17" s="15" t="s">
        <v>10</v>
      </c>
      <c r="D17" s="15"/>
      <c r="E17" s="15"/>
      <c r="F17" s="15"/>
      <c r="G17" s="15"/>
      <c r="H17" s="15"/>
      <c r="I17" s="15"/>
      <c r="J17" s="17"/>
      <c r="K17" s="17"/>
      <c r="L17" s="17"/>
      <c r="M17" s="130"/>
      <c r="N17" s="130"/>
      <c r="O17" s="130"/>
      <c r="P17" s="17"/>
      <c r="Q17" s="17"/>
      <c r="R17" s="17"/>
      <c r="S17" s="17"/>
      <c r="T17" s="17"/>
      <c r="U17" s="17"/>
      <c r="V17" s="126"/>
    </row>
    <row r="18" spans="1:22" ht="17.25" customHeight="1">
      <c r="A18" s="123"/>
      <c r="B18" s="14" t="s">
        <v>5</v>
      </c>
      <c r="C18" s="15"/>
      <c r="D18" s="15"/>
      <c r="E18" s="15"/>
      <c r="F18" s="15"/>
      <c r="G18" s="15"/>
      <c r="H18" s="15"/>
      <c r="I18" s="15"/>
      <c r="J18" s="17"/>
      <c r="K18" s="17"/>
      <c r="L18" s="17"/>
      <c r="M18" s="130"/>
      <c r="N18" s="130"/>
      <c r="O18" s="130"/>
      <c r="P18" s="17"/>
      <c r="Q18" s="17"/>
      <c r="R18" s="17"/>
      <c r="S18" s="17"/>
      <c r="T18" s="17"/>
      <c r="U18" s="17"/>
      <c r="V18" s="126"/>
    </row>
    <row r="19" spans="1:22" ht="18" customHeight="1">
      <c r="A19" s="123" t="s">
        <v>630</v>
      </c>
      <c r="B19" s="14" t="s">
        <v>631</v>
      </c>
      <c r="C19" s="15" t="s">
        <v>632</v>
      </c>
      <c r="D19" s="15"/>
      <c r="E19" s="15"/>
      <c r="F19" s="15"/>
      <c r="G19" s="15"/>
      <c r="H19" s="15"/>
      <c r="I19" s="15"/>
      <c r="J19" s="17"/>
      <c r="K19" s="17"/>
      <c r="L19" s="17"/>
      <c r="M19" s="130"/>
      <c r="N19" s="130"/>
      <c r="O19" s="130"/>
      <c r="P19" s="17"/>
      <c r="Q19" s="17"/>
      <c r="R19" s="17"/>
      <c r="S19" s="17"/>
      <c r="T19" s="17"/>
      <c r="U19" s="17"/>
      <c r="V19" s="126"/>
    </row>
    <row r="20" spans="1:22" ht="18.75" customHeight="1">
      <c r="A20" s="123"/>
      <c r="B20" s="14" t="s">
        <v>200</v>
      </c>
      <c r="C20" s="15"/>
      <c r="D20" s="15"/>
      <c r="E20" s="15"/>
      <c r="F20" s="15"/>
      <c r="G20" s="15"/>
      <c r="H20" s="15"/>
      <c r="I20" s="15"/>
      <c r="J20" s="17"/>
      <c r="K20" s="17"/>
      <c r="L20" s="17"/>
      <c r="M20" s="130"/>
      <c r="N20" s="130"/>
      <c r="O20" s="130"/>
      <c r="P20" s="17"/>
      <c r="Q20" s="17"/>
      <c r="R20" s="17"/>
      <c r="S20" s="17"/>
      <c r="T20" s="17"/>
      <c r="U20" s="17"/>
      <c r="V20" s="126"/>
    </row>
    <row r="21" spans="1:22" ht="21" customHeight="1">
      <c r="A21" s="123" t="s">
        <v>633</v>
      </c>
      <c r="B21" s="132" t="s">
        <v>634</v>
      </c>
      <c r="C21" s="15" t="s">
        <v>10</v>
      </c>
      <c r="D21" s="131"/>
      <c r="E21" s="131"/>
      <c r="F21" s="131"/>
      <c r="G21" s="15"/>
      <c r="H21" s="15"/>
      <c r="I21" s="15"/>
      <c r="J21" s="17"/>
      <c r="K21" s="17"/>
      <c r="L21" s="17"/>
      <c r="M21" s="130"/>
      <c r="N21" s="130"/>
      <c r="O21" s="130"/>
      <c r="P21" s="17"/>
      <c r="Q21" s="17"/>
      <c r="R21" s="17"/>
      <c r="S21" s="17"/>
      <c r="T21" s="17"/>
      <c r="U21" s="17"/>
      <c r="V21" s="126"/>
    </row>
    <row r="22" spans="1:22" s="4" customFormat="1" ht="21.75" customHeight="1">
      <c r="A22" s="5" t="s">
        <v>635</v>
      </c>
      <c r="B22" s="27" t="s">
        <v>636</v>
      </c>
      <c r="C22" s="6" t="s">
        <v>10</v>
      </c>
      <c r="D22" s="128">
        <f>E22+F22</f>
        <v>235969.66960000002</v>
      </c>
      <c r="E22" s="129">
        <f>E27+E38</f>
        <v>42319.75589999999</v>
      </c>
      <c r="F22" s="129">
        <f>F27+F38</f>
        <v>193649.91370000003</v>
      </c>
      <c r="G22" s="129">
        <f>H22+I22</f>
        <v>135613.00400000002</v>
      </c>
      <c r="H22" s="17">
        <f>H27</f>
        <v>71680.244</v>
      </c>
      <c r="I22" s="129">
        <f>I27</f>
        <v>63932.76</v>
      </c>
      <c r="J22" s="17">
        <f>J27</f>
        <v>0</v>
      </c>
      <c r="K22" s="17"/>
      <c r="L22" s="17"/>
      <c r="M22" s="130">
        <f>N22+O22</f>
        <v>-135613.00400000002</v>
      </c>
      <c r="N22" s="130">
        <f>K22-H22</f>
        <v>-71680.244</v>
      </c>
      <c r="O22" s="130">
        <f>L22-I22</f>
        <v>-63932.76</v>
      </c>
      <c r="P22" s="17"/>
      <c r="Q22" s="17"/>
      <c r="R22" s="17"/>
      <c r="S22" s="17"/>
      <c r="T22" s="17"/>
      <c r="U22" s="17"/>
      <c r="V22" s="39"/>
    </row>
    <row r="23" spans="1:22" ht="12.75" customHeight="1">
      <c r="A23" s="123"/>
      <c r="B23" s="14" t="s">
        <v>5</v>
      </c>
      <c r="C23" s="15"/>
      <c r="D23" s="15"/>
      <c r="E23" s="15"/>
      <c r="F23" s="15"/>
      <c r="G23" s="15"/>
      <c r="H23" s="15"/>
      <c r="I23" s="15"/>
      <c r="J23" s="17"/>
      <c r="K23" s="17"/>
      <c r="L23" s="17"/>
      <c r="M23" s="130"/>
      <c r="N23" s="130"/>
      <c r="O23" s="130"/>
      <c r="P23" s="17"/>
      <c r="Q23" s="17"/>
      <c r="R23" s="17"/>
      <c r="S23" s="17"/>
      <c r="T23" s="17"/>
      <c r="U23" s="17"/>
      <c r="V23" s="126"/>
    </row>
    <row r="24" spans="1:22" ht="30.75" customHeight="1">
      <c r="A24" s="123" t="s">
        <v>637</v>
      </c>
      <c r="B24" s="14" t="s">
        <v>638</v>
      </c>
      <c r="C24" s="15" t="s">
        <v>10</v>
      </c>
      <c r="D24" s="15"/>
      <c r="E24" s="15"/>
      <c r="F24" s="15"/>
      <c r="G24" s="15"/>
      <c r="H24" s="15"/>
      <c r="I24" s="15"/>
      <c r="J24" s="17"/>
      <c r="K24" s="17"/>
      <c r="L24" s="17"/>
      <c r="M24" s="130"/>
      <c r="N24" s="130"/>
      <c r="O24" s="130"/>
      <c r="P24" s="17"/>
      <c r="Q24" s="17"/>
      <c r="R24" s="17"/>
      <c r="S24" s="17"/>
      <c r="T24" s="17"/>
      <c r="U24" s="17"/>
      <c r="V24" s="126"/>
    </row>
    <row r="25" spans="1:22" ht="12.75" customHeight="1">
      <c r="A25" s="123"/>
      <c r="B25" s="14" t="s">
        <v>5</v>
      </c>
      <c r="C25" s="15"/>
      <c r="D25" s="15"/>
      <c r="E25" s="15"/>
      <c r="F25" s="15"/>
      <c r="G25" s="15"/>
      <c r="H25" s="15"/>
      <c r="I25" s="15"/>
      <c r="J25" s="17"/>
      <c r="K25" s="17"/>
      <c r="L25" s="17"/>
      <c r="M25" s="130"/>
      <c r="N25" s="130"/>
      <c r="O25" s="130"/>
      <c r="P25" s="17"/>
      <c r="Q25" s="17"/>
      <c r="R25" s="17"/>
      <c r="S25" s="17"/>
      <c r="T25" s="17"/>
      <c r="U25" s="17"/>
      <c r="V25" s="126"/>
    </row>
    <row r="26" spans="1:22" ht="29.25" customHeight="1">
      <c r="A26" s="123" t="s">
        <v>639</v>
      </c>
      <c r="B26" s="132" t="s">
        <v>640</v>
      </c>
      <c r="C26" s="15" t="s">
        <v>641</v>
      </c>
      <c r="D26" s="15"/>
      <c r="E26" s="15"/>
      <c r="F26" s="15"/>
      <c r="G26" s="15"/>
      <c r="H26" s="15"/>
      <c r="I26" s="15"/>
      <c r="J26" s="17"/>
      <c r="K26" s="17"/>
      <c r="L26" s="17"/>
      <c r="M26" s="130"/>
      <c r="N26" s="130"/>
      <c r="O26" s="130"/>
      <c r="P26" s="17"/>
      <c r="Q26" s="17"/>
      <c r="R26" s="17"/>
      <c r="S26" s="17"/>
      <c r="T26" s="17"/>
      <c r="U26" s="17"/>
      <c r="V26" s="126"/>
    </row>
    <row r="27" spans="1:22" s="4" customFormat="1" ht="28.5" customHeight="1">
      <c r="A27" s="5" t="s">
        <v>642</v>
      </c>
      <c r="B27" s="27" t="s">
        <v>643</v>
      </c>
      <c r="C27" s="6" t="s">
        <v>10</v>
      </c>
      <c r="D27" s="129">
        <f>E27+F27</f>
        <v>548981.7590000001</v>
      </c>
      <c r="E27" s="129">
        <f>E30-E33</f>
        <v>174000</v>
      </c>
      <c r="F27" s="129">
        <f>F34</f>
        <v>374981.759</v>
      </c>
      <c r="G27" s="129">
        <f>H27+I27</f>
        <v>135613.00400000002</v>
      </c>
      <c r="H27" s="17">
        <f>H32</f>
        <v>71680.244</v>
      </c>
      <c r="I27" s="129">
        <f>I34</f>
        <v>63932.76</v>
      </c>
      <c r="J27" s="133">
        <f>K27+L27</f>
        <v>0</v>
      </c>
      <c r="K27" s="17"/>
      <c r="L27" s="17"/>
      <c r="M27" s="130">
        <f>N27+O27</f>
        <v>-135613.00400000002</v>
      </c>
      <c r="N27" s="130">
        <f>K27-H27</f>
        <v>-71680.244</v>
      </c>
      <c r="O27" s="130">
        <f>L27-I27</f>
        <v>-63932.76</v>
      </c>
      <c r="P27" s="17"/>
      <c r="Q27" s="17"/>
      <c r="R27" s="17"/>
      <c r="S27" s="17"/>
      <c r="T27" s="17"/>
      <c r="U27" s="17"/>
      <c r="V27" s="39"/>
    </row>
    <row r="28" spans="1:22" ht="34.5" customHeight="1">
      <c r="A28" s="10" t="s">
        <v>1</v>
      </c>
      <c r="B28" s="9" t="s">
        <v>372</v>
      </c>
      <c r="C28" s="7" t="s">
        <v>373</v>
      </c>
      <c r="D28" s="134"/>
      <c r="E28" s="134"/>
      <c r="F28" s="134"/>
      <c r="G28" s="134"/>
      <c r="H28" s="134"/>
      <c r="I28" s="134"/>
      <c r="J28" s="133"/>
      <c r="K28" s="17"/>
      <c r="L28" s="17"/>
      <c r="M28" s="130"/>
      <c r="N28" s="130"/>
      <c r="O28" s="130"/>
      <c r="P28" s="17"/>
      <c r="Q28" s="17"/>
      <c r="R28" s="17"/>
      <c r="S28" s="17"/>
      <c r="T28" s="17"/>
      <c r="U28" s="17"/>
      <c r="V28" s="126"/>
    </row>
    <row r="29" spans="1:22" ht="12.75" customHeight="1">
      <c r="A29" s="123"/>
      <c r="B29" s="14" t="s">
        <v>5</v>
      </c>
      <c r="C29" s="15"/>
      <c r="D29" s="135"/>
      <c r="E29" s="135"/>
      <c r="F29" s="135"/>
      <c r="G29" s="135"/>
      <c r="H29" s="135"/>
      <c r="I29" s="135"/>
      <c r="J29" s="133"/>
      <c r="K29" s="17"/>
      <c r="L29" s="17"/>
      <c r="M29" s="130"/>
      <c r="N29" s="130"/>
      <c r="O29" s="130"/>
      <c r="P29" s="17"/>
      <c r="Q29" s="17"/>
      <c r="R29" s="17"/>
      <c r="S29" s="17"/>
      <c r="T29" s="17"/>
      <c r="U29" s="17"/>
      <c r="V29" s="126"/>
    </row>
    <row r="30" spans="1:22" ht="33" customHeight="1">
      <c r="A30" s="123" t="s">
        <v>644</v>
      </c>
      <c r="B30" s="14" t="s">
        <v>645</v>
      </c>
      <c r="C30" s="15" t="s">
        <v>646</v>
      </c>
      <c r="D30" s="134">
        <v>282172.855</v>
      </c>
      <c r="E30" s="134">
        <v>282172.9556</v>
      </c>
      <c r="F30" s="134"/>
      <c r="G30" s="134">
        <f>H30+I30</f>
        <v>131680.244</v>
      </c>
      <c r="H30" s="17">
        <v>131680.244</v>
      </c>
      <c r="I30" s="134"/>
      <c r="J30" s="133"/>
      <c r="K30" s="17"/>
      <c r="L30" s="17"/>
      <c r="M30" s="130">
        <f>N30+O30</f>
        <v>-131680.244</v>
      </c>
      <c r="N30" s="130">
        <f>K30-H30</f>
        <v>-131680.244</v>
      </c>
      <c r="O30" s="130">
        <f>L30-I30</f>
        <v>0</v>
      </c>
      <c r="P30" s="17"/>
      <c r="Q30" s="17"/>
      <c r="R30" s="17"/>
      <c r="S30" s="17"/>
      <c r="T30" s="17"/>
      <c r="U30" s="17"/>
      <c r="V30" s="126"/>
    </row>
    <row r="31" spans="1:22" ht="18" customHeight="1">
      <c r="A31" s="123"/>
      <c r="B31" s="14" t="s">
        <v>200</v>
      </c>
      <c r="C31" s="15"/>
      <c r="D31" s="134"/>
      <c r="E31" s="134"/>
      <c r="F31" s="134"/>
      <c r="G31" s="134"/>
      <c r="H31" s="134"/>
      <c r="I31" s="134"/>
      <c r="J31" s="133"/>
      <c r="K31" s="17"/>
      <c r="L31" s="17"/>
      <c r="M31" s="130"/>
      <c r="N31" s="130"/>
      <c r="O31" s="130"/>
      <c r="P31" s="17"/>
      <c r="Q31" s="17"/>
      <c r="R31" s="17"/>
      <c r="S31" s="17"/>
      <c r="T31" s="17"/>
      <c r="U31" s="17"/>
      <c r="V31" s="126"/>
    </row>
    <row r="32" spans="1:22" ht="48.75" customHeight="1">
      <c r="A32" s="123" t="s">
        <v>647</v>
      </c>
      <c r="B32" s="132" t="s">
        <v>648</v>
      </c>
      <c r="C32" s="15" t="s">
        <v>10</v>
      </c>
      <c r="D32" s="134">
        <v>174000</v>
      </c>
      <c r="E32" s="134">
        <v>174000</v>
      </c>
      <c r="F32" s="134"/>
      <c r="G32" s="134">
        <f>H32+I32</f>
        <v>71680.244</v>
      </c>
      <c r="H32" s="17">
        <v>71680.244</v>
      </c>
      <c r="I32" s="134"/>
      <c r="J32" s="133"/>
      <c r="K32" s="17"/>
      <c r="L32" s="17"/>
      <c r="M32" s="130">
        <f>N32+O32</f>
        <v>-71680.244</v>
      </c>
      <c r="N32" s="130">
        <f aca="true" t="shared" si="0" ref="N32:O34">K32-H32</f>
        <v>-71680.244</v>
      </c>
      <c r="O32" s="130">
        <f t="shared" si="0"/>
        <v>0</v>
      </c>
      <c r="P32" s="17"/>
      <c r="Q32" s="17"/>
      <c r="R32" s="17"/>
      <c r="S32" s="17"/>
      <c r="T32" s="17"/>
      <c r="U32" s="17"/>
      <c r="V32" s="126"/>
    </row>
    <row r="33" spans="1:22" ht="26.25" customHeight="1">
      <c r="A33" s="123" t="s">
        <v>649</v>
      </c>
      <c r="B33" s="132" t="s">
        <v>650</v>
      </c>
      <c r="C33" s="15" t="s">
        <v>10</v>
      </c>
      <c r="D33" s="134">
        <v>108172.9556</v>
      </c>
      <c r="E33" s="134">
        <v>108172.9556</v>
      </c>
      <c r="F33" s="134"/>
      <c r="G33" s="134">
        <f>H33+I33</f>
        <v>60000</v>
      </c>
      <c r="H33" s="17">
        <v>60000</v>
      </c>
      <c r="I33" s="134"/>
      <c r="J33" s="133"/>
      <c r="K33" s="17"/>
      <c r="L33" s="17"/>
      <c r="M33" s="130">
        <f>N33+O33</f>
        <v>-60000</v>
      </c>
      <c r="N33" s="130">
        <f t="shared" si="0"/>
        <v>-60000</v>
      </c>
      <c r="O33" s="130">
        <f t="shared" si="0"/>
        <v>0</v>
      </c>
      <c r="P33" s="17"/>
      <c r="Q33" s="17"/>
      <c r="R33" s="17"/>
      <c r="S33" s="17"/>
      <c r="T33" s="17"/>
      <c r="U33" s="17"/>
      <c r="V33" s="126"/>
    </row>
    <row r="34" spans="1:22" ht="27.75" customHeight="1">
      <c r="A34" s="123" t="s">
        <v>651</v>
      </c>
      <c r="B34" s="14" t="s">
        <v>652</v>
      </c>
      <c r="C34" s="15" t="s">
        <v>653</v>
      </c>
      <c r="D34" s="134">
        <v>282172.9556</v>
      </c>
      <c r="E34" s="134">
        <v>282172.9556</v>
      </c>
      <c r="F34" s="134">
        <f>F36+F37</f>
        <v>374981.759</v>
      </c>
      <c r="G34" s="134">
        <f>H34+I34</f>
        <v>63932.76</v>
      </c>
      <c r="H34" s="134"/>
      <c r="I34" s="17">
        <f>I36+I37</f>
        <v>63932.76</v>
      </c>
      <c r="J34" s="133"/>
      <c r="K34" s="17"/>
      <c r="L34" s="17"/>
      <c r="M34" s="130">
        <f>N34+O34</f>
        <v>-63932.76</v>
      </c>
      <c r="N34" s="130">
        <f t="shared" si="0"/>
        <v>0</v>
      </c>
      <c r="O34" s="130">
        <f t="shared" si="0"/>
        <v>-63932.76</v>
      </c>
      <c r="P34" s="17"/>
      <c r="Q34" s="17"/>
      <c r="R34" s="17"/>
      <c r="S34" s="17"/>
      <c r="T34" s="17"/>
      <c r="U34" s="17"/>
      <c r="V34" s="126"/>
    </row>
    <row r="35" spans="1:22" ht="12.75" customHeight="1">
      <c r="A35" s="123"/>
      <c r="B35" s="14" t="s">
        <v>200</v>
      </c>
      <c r="C35" s="15"/>
      <c r="D35" s="134"/>
      <c r="E35" s="134"/>
      <c r="F35" s="134"/>
      <c r="G35" s="134"/>
      <c r="H35" s="134"/>
      <c r="I35" s="134"/>
      <c r="J35" s="133"/>
      <c r="K35" s="17"/>
      <c r="L35" s="17"/>
      <c r="M35" s="130"/>
      <c r="N35" s="130"/>
      <c r="O35" s="130"/>
      <c r="P35" s="17"/>
      <c r="Q35" s="17"/>
      <c r="R35" s="17"/>
      <c r="S35" s="17"/>
      <c r="T35" s="17"/>
      <c r="U35" s="17"/>
      <c r="V35" s="126"/>
    </row>
    <row r="36" spans="1:22" ht="36.75" customHeight="1">
      <c r="A36" s="123" t="s">
        <v>654</v>
      </c>
      <c r="B36" s="132" t="s">
        <v>655</v>
      </c>
      <c r="C36" s="15" t="s">
        <v>10</v>
      </c>
      <c r="D36" s="134">
        <f>E36+F36</f>
        <v>0</v>
      </c>
      <c r="E36" s="134"/>
      <c r="F36" s="134"/>
      <c r="G36" s="134">
        <f>H36+I36</f>
        <v>3932.76</v>
      </c>
      <c r="H36" s="134"/>
      <c r="I36" s="17">
        <v>3932.76</v>
      </c>
      <c r="J36" s="133"/>
      <c r="K36" s="17"/>
      <c r="L36" s="17"/>
      <c r="M36" s="130">
        <f>N36+O36</f>
        <v>-3932.76</v>
      </c>
      <c r="N36" s="130">
        <f>K36-H36</f>
        <v>0</v>
      </c>
      <c r="O36" s="130">
        <f>L36-I36</f>
        <v>-3932.76</v>
      </c>
      <c r="P36" s="17"/>
      <c r="Q36" s="17"/>
      <c r="R36" s="17"/>
      <c r="S36" s="17"/>
      <c r="T36" s="17"/>
      <c r="U36" s="17"/>
      <c r="V36" s="126"/>
    </row>
    <row r="37" spans="1:22" ht="36.75" customHeight="1" thickBot="1">
      <c r="A37" s="136" t="s">
        <v>656</v>
      </c>
      <c r="B37" s="137" t="s">
        <v>657</v>
      </c>
      <c r="C37" s="138" t="s">
        <v>10</v>
      </c>
      <c r="D37" s="139">
        <f>E37+F37</f>
        <v>374981.759</v>
      </c>
      <c r="E37" s="139"/>
      <c r="F37" s="139">
        <v>374981.759</v>
      </c>
      <c r="G37" s="139">
        <f>H37+I37</f>
        <v>60000</v>
      </c>
      <c r="H37" s="139"/>
      <c r="I37" s="30">
        <v>60000</v>
      </c>
      <c r="J37" s="140"/>
      <c r="K37" s="30"/>
      <c r="L37" s="30"/>
      <c r="M37" s="130">
        <f>N37+O37</f>
        <v>-60000</v>
      </c>
      <c r="N37" s="130">
        <f>K37-H37</f>
        <v>0</v>
      </c>
      <c r="O37" s="130">
        <f>L37-I37</f>
        <v>-60000</v>
      </c>
      <c r="P37" s="30"/>
      <c r="Q37" s="30"/>
      <c r="R37" s="30"/>
      <c r="S37" s="30"/>
      <c r="T37" s="30"/>
      <c r="U37" s="30"/>
      <c r="V37" s="141"/>
    </row>
    <row r="38" spans="1:22" ht="36.75" customHeight="1" thickBot="1">
      <c r="A38" s="136">
        <v>8203</v>
      </c>
      <c r="B38" s="137" t="s">
        <v>670</v>
      </c>
      <c r="C38" s="138" t="s">
        <v>10</v>
      </c>
      <c r="D38" s="139">
        <f>E38+F38</f>
        <v>-313012.0894</v>
      </c>
      <c r="E38" s="130">
        <v>-131680.2441</v>
      </c>
      <c r="F38" s="130">
        <v>-181331.8453</v>
      </c>
      <c r="G38" s="139"/>
      <c r="H38" s="139"/>
      <c r="I38" s="139"/>
      <c r="J38" s="140"/>
      <c r="K38" s="30"/>
      <c r="L38" s="30"/>
      <c r="M38" s="130">
        <f>N38+O38</f>
        <v>-313012.0894</v>
      </c>
      <c r="N38" s="130">
        <v>-131680.2441</v>
      </c>
      <c r="O38" s="130">
        <v>-181331.8453</v>
      </c>
      <c r="P38" s="216"/>
      <c r="Q38" s="216"/>
      <c r="R38" s="216"/>
      <c r="S38" s="216"/>
      <c r="T38" s="216"/>
      <c r="U38" s="216"/>
      <c r="V38" s="217"/>
    </row>
  </sheetData>
  <sheetProtection/>
  <mergeCells count="24">
    <mergeCell ref="V6:V7"/>
    <mergeCell ref="M5:O5"/>
    <mergeCell ref="P5:R5"/>
    <mergeCell ref="S5:U5"/>
    <mergeCell ref="K6:L6"/>
    <mergeCell ref="Q6:R6"/>
    <mergeCell ref="S6:S7"/>
    <mergeCell ref="T6:U6"/>
    <mergeCell ref="J6:J7"/>
    <mergeCell ref="A5:A7"/>
    <mergeCell ref="B5:B7"/>
    <mergeCell ref="C5:C7"/>
    <mergeCell ref="D5:F5"/>
    <mergeCell ref="G5:I5"/>
    <mergeCell ref="U2:V2"/>
    <mergeCell ref="M6:M7"/>
    <mergeCell ref="N6:O6"/>
    <mergeCell ref="P6:P7"/>
    <mergeCell ref="A3:U3"/>
    <mergeCell ref="E6:F6"/>
    <mergeCell ref="J5:L5"/>
    <mergeCell ref="D6:D7"/>
    <mergeCell ref="G6:G7"/>
    <mergeCell ref="H6:I6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27"/>
  <sheetViews>
    <sheetView zoomScale="120" zoomScaleNormal="120" zoomScalePageLayoutView="0" workbookViewId="0" topLeftCell="B1">
      <selection activeCell="M8" sqref="M8"/>
    </sheetView>
  </sheetViews>
  <sheetFormatPr defaultColWidth="9.140625" defaultRowHeight="12"/>
  <cols>
    <col min="1" max="3" width="8.8515625" style="76" customWidth="1"/>
    <col min="4" max="4" width="8.8515625" style="77" customWidth="1"/>
    <col min="5" max="5" width="50.00390625" style="101" customWidth="1"/>
    <col min="6" max="9" width="13.00390625" style="77" customWidth="1"/>
    <col min="10" max="10" width="13.421875" style="77" customWidth="1"/>
    <col min="11" max="11" width="13.00390625" style="77" customWidth="1"/>
    <col min="12" max="12" width="14.28125" style="77" customWidth="1"/>
    <col min="13" max="13" width="13.140625" style="78" customWidth="1"/>
    <col min="14" max="14" width="13.28125" style="78" customWidth="1"/>
    <col min="15" max="19" width="12.28125" style="78" customWidth="1"/>
    <col min="20" max="21" width="14.28125" style="78" customWidth="1"/>
    <col min="22" max="22" width="13.140625" style="78" customWidth="1"/>
    <col min="23" max="23" width="13.7109375" style="78" customWidth="1"/>
    <col min="24" max="24" width="14.421875" style="78" customWidth="1"/>
    <col min="25" max="16384" width="9.28125" style="79" customWidth="1"/>
  </cols>
  <sheetData>
    <row r="1" spans="23:24" ht="90" customHeight="1">
      <c r="W1" s="271" t="s">
        <v>675</v>
      </c>
      <c r="X1" s="271"/>
    </row>
    <row r="2" spans="13:24" ht="10.5"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41.25" customHeight="1">
      <c r="A3" s="291" t="s">
        <v>668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3" ht="21" customHeight="1" thickBot="1">
      <c r="A4" s="80"/>
      <c r="B4" s="80"/>
      <c r="C4" s="80"/>
      <c r="D4" s="102"/>
      <c r="E4" s="103"/>
      <c r="F4" s="102"/>
      <c r="G4" s="102"/>
      <c r="H4" s="102"/>
      <c r="I4" s="102"/>
      <c r="J4" s="102"/>
      <c r="K4" s="102"/>
      <c r="L4" s="102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4" ht="22.5" customHeight="1">
      <c r="A5" s="223" t="s">
        <v>1</v>
      </c>
      <c r="B5" s="292" t="s">
        <v>188</v>
      </c>
      <c r="C5" s="292" t="s">
        <v>189</v>
      </c>
      <c r="D5" s="292" t="s">
        <v>190</v>
      </c>
      <c r="E5" s="294" t="s">
        <v>555</v>
      </c>
      <c r="F5" s="265" t="s">
        <v>3</v>
      </c>
      <c r="G5" s="265" t="s">
        <v>659</v>
      </c>
      <c r="H5" s="265"/>
      <c r="I5" s="265"/>
      <c r="J5" s="265" t="s">
        <v>660</v>
      </c>
      <c r="K5" s="265"/>
      <c r="L5" s="265"/>
      <c r="M5" s="265" t="s">
        <v>184</v>
      </c>
      <c r="N5" s="265"/>
      <c r="O5" s="265"/>
      <c r="P5" s="294" t="s">
        <v>661</v>
      </c>
      <c r="Q5" s="294"/>
      <c r="R5" s="294"/>
      <c r="S5" s="265" t="s">
        <v>185</v>
      </c>
      <c r="T5" s="265"/>
      <c r="U5" s="265"/>
      <c r="V5" s="265" t="s">
        <v>662</v>
      </c>
      <c r="W5" s="265"/>
      <c r="X5" s="265"/>
    </row>
    <row r="6" spans="1:24" ht="18.75" customHeight="1">
      <c r="A6" s="11"/>
      <c r="B6" s="293"/>
      <c r="C6" s="293"/>
      <c r="D6" s="293"/>
      <c r="E6" s="296"/>
      <c r="F6" s="295"/>
      <c r="G6" s="262" t="s">
        <v>4</v>
      </c>
      <c r="H6" s="262" t="s">
        <v>5</v>
      </c>
      <c r="I6" s="262"/>
      <c r="J6" s="262" t="s">
        <v>4</v>
      </c>
      <c r="K6" s="262" t="s">
        <v>5</v>
      </c>
      <c r="L6" s="262"/>
      <c r="M6" s="262" t="s">
        <v>4</v>
      </c>
      <c r="N6" s="262" t="s">
        <v>5</v>
      </c>
      <c r="O6" s="262"/>
      <c r="P6" s="262" t="s">
        <v>4</v>
      </c>
      <c r="Q6" s="262" t="s">
        <v>5</v>
      </c>
      <c r="R6" s="262"/>
      <c r="S6" s="262" t="s">
        <v>4</v>
      </c>
      <c r="T6" s="262" t="s">
        <v>5</v>
      </c>
      <c r="U6" s="262"/>
      <c r="V6" s="262" t="s">
        <v>4</v>
      </c>
      <c r="W6" s="262" t="s">
        <v>5</v>
      </c>
      <c r="X6" s="262"/>
    </row>
    <row r="7" spans="1:24" ht="33.75" customHeight="1">
      <c r="A7" s="11"/>
      <c r="B7" s="293"/>
      <c r="C7" s="293"/>
      <c r="D7" s="293"/>
      <c r="E7" s="296"/>
      <c r="F7" s="295"/>
      <c r="G7" s="262"/>
      <c r="H7" s="84" t="s">
        <v>6</v>
      </c>
      <c r="I7" s="84" t="s">
        <v>7</v>
      </c>
      <c r="J7" s="262"/>
      <c r="K7" s="84" t="s">
        <v>6</v>
      </c>
      <c r="L7" s="84" t="s">
        <v>7</v>
      </c>
      <c r="M7" s="262"/>
      <c r="N7" s="84" t="s">
        <v>6</v>
      </c>
      <c r="O7" s="84" t="s">
        <v>7</v>
      </c>
      <c r="P7" s="262"/>
      <c r="Q7" s="84" t="s">
        <v>6</v>
      </c>
      <c r="R7" s="84" t="s">
        <v>7</v>
      </c>
      <c r="S7" s="262"/>
      <c r="T7" s="84" t="s">
        <v>6</v>
      </c>
      <c r="U7" s="84" t="s">
        <v>7</v>
      </c>
      <c r="V7" s="262"/>
      <c r="W7" s="84" t="s">
        <v>6</v>
      </c>
      <c r="X7" s="84" t="s">
        <v>7</v>
      </c>
    </row>
    <row r="8" spans="1:24" ht="12.75" customHeigh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6">
        <v>13</v>
      </c>
      <c r="N8" s="106">
        <v>14</v>
      </c>
      <c r="O8" s="106">
        <v>15</v>
      </c>
      <c r="P8" s="106">
        <v>16</v>
      </c>
      <c r="Q8" s="106">
        <v>17</v>
      </c>
      <c r="R8" s="106">
        <v>18</v>
      </c>
      <c r="S8" s="106">
        <v>19</v>
      </c>
      <c r="T8" s="106">
        <v>20</v>
      </c>
      <c r="U8" s="106">
        <v>21</v>
      </c>
      <c r="V8" s="106">
        <v>22</v>
      </c>
      <c r="W8" s="107">
        <v>23</v>
      </c>
      <c r="X8" s="106">
        <v>24</v>
      </c>
    </row>
    <row r="9" spans="1:24" s="86" customFormat="1" ht="21" customHeight="1">
      <c r="A9" s="82" t="s">
        <v>10</v>
      </c>
      <c r="B9" s="83" t="s">
        <v>10</v>
      </c>
      <c r="C9" s="83" t="s">
        <v>10</v>
      </c>
      <c r="D9" s="83" t="s">
        <v>10</v>
      </c>
      <c r="E9" s="31" t="s">
        <v>192</v>
      </c>
      <c r="F9" s="32"/>
      <c r="G9" s="72">
        <f>H9+I9</f>
        <v>2430021.9899999998</v>
      </c>
      <c r="H9" s="72">
        <f>H10+H73+H80+H114+H132+H164+H187+H209</f>
        <v>1609351.0729999999</v>
      </c>
      <c r="I9" s="72">
        <f>I10+I80+I114+I132+I164</f>
        <v>820670.9169999998</v>
      </c>
      <c r="J9" s="72">
        <f>K9+L9</f>
        <v>3127890</v>
      </c>
      <c r="K9" s="72">
        <f>K10+K73+K80+K114+K132+K164+K187+K209+K217</f>
        <v>1684415</v>
      </c>
      <c r="L9" s="72">
        <f>L10+L80+L114+L132+L164</f>
        <v>1443475</v>
      </c>
      <c r="M9" s="71">
        <f>N9+O9</f>
        <v>3701179.225</v>
      </c>
      <c r="N9" s="69">
        <f>N10+N73+N80+N114+N132+N164+N187+N209+N217</f>
        <v>1974579.225</v>
      </c>
      <c r="O9" s="69">
        <f>O10+O80+O114+O132+O164</f>
        <v>1726600</v>
      </c>
      <c r="P9" s="71">
        <f>Q9+R9</f>
        <v>573289.2250000001</v>
      </c>
      <c r="Q9" s="71">
        <f>N9-K9</f>
        <v>290164.2250000001</v>
      </c>
      <c r="R9" s="71">
        <f>O9-L9</f>
        <v>283125</v>
      </c>
      <c r="S9" s="71">
        <f>T9+U9</f>
        <v>2832852.984</v>
      </c>
      <c r="T9" s="74">
        <f>T10+T73+T80+T114+T132+T164+T187+T209+T217</f>
        <v>2016852.984</v>
      </c>
      <c r="U9" s="74">
        <f>U10+U80+U114+U132+U164</f>
        <v>816000</v>
      </c>
      <c r="V9" s="73">
        <f>W9+X9</f>
        <v>2507684.684</v>
      </c>
      <c r="W9" s="74">
        <f>W10+W73+W80+W114+W132+W164+W187+W209+W217</f>
        <v>2049684.684</v>
      </c>
      <c r="X9" s="74">
        <f>X10+X80+X114+X132+X164</f>
        <v>458000</v>
      </c>
    </row>
    <row r="10" spans="1:24" s="86" customFormat="1" ht="30.75" customHeight="1">
      <c r="A10" s="82" t="s">
        <v>193</v>
      </c>
      <c r="B10" s="83" t="s">
        <v>194</v>
      </c>
      <c r="C10" s="83" t="s">
        <v>195</v>
      </c>
      <c r="D10" s="83" t="s">
        <v>195</v>
      </c>
      <c r="E10" s="31" t="s">
        <v>196</v>
      </c>
      <c r="F10" s="32"/>
      <c r="G10" s="72">
        <f aca="true" t="shared" si="0" ref="G10:G66">H10+I10</f>
        <v>718489.4000000001</v>
      </c>
      <c r="H10" s="72">
        <f>H12+H44+H50</f>
        <v>424136.00000000006</v>
      </c>
      <c r="I10" s="72">
        <f>I12+I50</f>
        <v>294353.4</v>
      </c>
      <c r="J10" s="72">
        <f aca="true" t="shared" si="1" ref="J10:J75">K10+L10</f>
        <v>1359800</v>
      </c>
      <c r="K10" s="72">
        <f>K12+K50</f>
        <v>443800</v>
      </c>
      <c r="L10" s="72">
        <f>L12+L50</f>
        <v>916000</v>
      </c>
      <c r="M10" s="71">
        <f aca="true" t="shared" si="2" ref="M10:M73">N10+O10</f>
        <v>1260280.244</v>
      </c>
      <c r="N10" s="71">
        <f>N12+N50</f>
        <v>470280.244</v>
      </c>
      <c r="O10" s="69">
        <f>O12+O50</f>
        <v>790000</v>
      </c>
      <c r="P10" s="71">
        <f aca="true" t="shared" si="3" ref="P10:P73">Q10+R10</f>
        <v>-99519.756</v>
      </c>
      <c r="Q10" s="71">
        <f aca="true" t="shared" si="4" ref="Q10:Q73">N10-K10</f>
        <v>26480.244000000006</v>
      </c>
      <c r="R10" s="71">
        <f aca="true" t="shared" si="5" ref="R10:R73">O10-L10</f>
        <v>-126000</v>
      </c>
      <c r="S10" s="71">
        <f aca="true" t="shared" si="6" ref="S10:S73">T10+U10</f>
        <v>830280.244</v>
      </c>
      <c r="T10" s="73">
        <f>T12+T50</f>
        <v>470280.244</v>
      </c>
      <c r="U10" s="74">
        <f>U50</f>
        <v>360000</v>
      </c>
      <c r="V10" s="73">
        <f aca="true" t="shared" si="7" ref="V10:V73">W10+X10</f>
        <v>840280.244</v>
      </c>
      <c r="W10" s="74">
        <f>W12+W50</f>
        <v>470280.244</v>
      </c>
      <c r="X10" s="74">
        <f>X50</f>
        <v>370000</v>
      </c>
    </row>
    <row r="11" spans="1:24" ht="12.75" customHeight="1">
      <c r="A11" s="22"/>
      <c r="B11" s="24"/>
      <c r="C11" s="24"/>
      <c r="D11" s="108"/>
      <c r="E11" s="109" t="s">
        <v>5</v>
      </c>
      <c r="F11" s="108"/>
      <c r="G11" s="72"/>
      <c r="H11" s="71"/>
      <c r="I11" s="71"/>
      <c r="J11" s="72"/>
      <c r="K11" s="71"/>
      <c r="L11" s="71"/>
      <c r="M11" s="71"/>
      <c r="N11" s="71"/>
      <c r="O11" s="71"/>
      <c r="P11" s="71"/>
      <c r="Q11" s="71"/>
      <c r="R11" s="71"/>
      <c r="S11" s="71"/>
      <c r="T11" s="73"/>
      <c r="U11" s="73"/>
      <c r="V11" s="73"/>
      <c r="W11" s="73"/>
      <c r="X11" s="73"/>
    </row>
    <row r="12" spans="1:24" s="86" customFormat="1" ht="50.25" customHeight="1">
      <c r="A12" s="82" t="s">
        <v>197</v>
      </c>
      <c r="B12" s="83" t="s">
        <v>194</v>
      </c>
      <c r="C12" s="83" t="s">
        <v>198</v>
      </c>
      <c r="D12" s="83" t="s">
        <v>195</v>
      </c>
      <c r="E12" s="33" t="s">
        <v>199</v>
      </c>
      <c r="F12" s="34"/>
      <c r="G12" s="72">
        <f t="shared" si="0"/>
        <v>498404.00000000006</v>
      </c>
      <c r="H12" s="70">
        <f>H14</f>
        <v>385517.70000000007</v>
      </c>
      <c r="I12" s="70">
        <f>I14</f>
        <v>112886.3</v>
      </c>
      <c r="J12" s="72">
        <f t="shared" si="1"/>
        <v>866800</v>
      </c>
      <c r="K12" s="70">
        <f>K14</f>
        <v>406800</v>
      </c>
      <c r="L12" s="70">
        <f>L14</f>
        <v>460000</v>
      </c>
      <c r="M12" s="71">
        <f t="shared" si="2"/>
        <v>720280.244</v>
      </c>
      <c r="N12" s="69">
        <f>N14</f>
        <v>430280.244</v>
      </c>
      <c r="O12" s="69">
        <f>O14</f>
        <v>290000</v>
      </c>
      <c r="P12" s="71">
        <f t="shared" si="3"/>
        <v>-146519.756</v>
      </c>
      <c r="Q12" s="71">
        <f t="shared" si="4"/>
        <v>23480.244000000006</v>
      </c>
      <c r="R12" s="71">
        <f t="shared" si="5"/>
        <v>-170000</v>
      </c>
      <c r="S12" s="71">
        <f t="shared" si="6"/>
        <v>430280.244</v>
      </c>
      <c r="T12" s="73">
        <f>T14</f>
        <v>430280.244</v>
      </c>
      <c r="U12" s="73"/>
      <c r="V12" s="73">
        <f t="shared" si="7"/>
        <v>430280.244</v>
      </c>
      <c r="W12" s="74">
        <f>W14</f>
        <v>430280.244</v>
      </c>
      <c r="X12" s="73"/>
    </row>
    <row r="13" spans="1:24" ht="12.75" customHeight="1">
      <c r="A13" s="22"/>
      <c r="B13" s="24"/>
      <c r="C13" s="24"/>
      <c r="D13" s="108"/>
      <c r="E13" s="109" t="s">
        <v>200</v>
      </c>
      <c r="F13" s="108"/>
      <c r="G13" s="72"/>
      <c r="H13" s="69"/>
      <c r="I13" s="69"/>
      <c r="J13" s="72"/>
      <c r="K13" s="71"/>
      <c r="L13" s="71"/>
      <c r="M13" s="71"/>
      <c r="N13" s="69"/>
      <c r="O13" s="69"/>
      <c r="P13" s="71"/>
      <c r="Q13" s="71"/>
      <c r="R13" s="71"/>
      <c r="S13" s="71"/>
      <c r="T13" s="73"/>
      <c r="U13" s="73"/>
      <c r="V13" s="73"/>
      <c r="W13" s="73"/>
      <c r="X13" s="73"/>
    </row>
    <row r="14" spans="1:24" s="86" customFormat="1" ht="30" customHeight="1">
      <c r="A14" s="82" t="s">
        <v>201</v>
      </c>
      <c r="B14" s="83" t="s">
        <v>194</v>
      </c>
      <c r="C14" s="83" t="s">
        <v>198</v>
      </c>
      <c r="D14" s="83" t="s">
        <v>198</v>
      </c>
      <c r="E14" s="110" t="s">
        <v>202</v>
      </c>
      <c r="F14" s="104"/>
      <c r="G14" s="72">
        <f t="shared" si="0"/>
        <v>498404.00000000006</v>
      </c>
      <c r="H14" s="69">
        <f>H17+H18+H20+H21+H22+H23+H24+H27+H28+H29+H31+H32+H35+H36+H37+H38+H39+H41+H33</f>
        <v>385517.70000000007</v>
      </c>
      <c r="I14" s="69">
        <f>I42+I43</f>
        <v>112886.3</v>
      </c>
      <c r="J14" s="72">
        <f t="shared" si="1"/>
        <v>866800</v>
      </c>
      <c r="K14" s="69">
        <f>K17+K18+K20+K21+K22+K23+K24+K25+K27+K28+K29+K31+K32+K34+K35+K36+K37+K38+K39+K41</f>
        <v>406800</v>
      </c>
      <c r="L14" s="69">
        <f>L42+L43</f>
        <v>460000</v>
      </c>
      <c r="M14" s="71">
        <f t="shared" si="2"/>
        <v>720280.244</v>
      </c>
      <c r="N14" s="69">
        <f>N17+N18+N21+N22+N23+N24+N25+N27+N28+N29+N31+N32+N34+N35+N36+N37+N38+N39+N41+N40</f>
        <v>430280.244</v>
      </c>
      <c r="O14" s="69">
        <f>O42+O43</f>
        <v>290000</v>
      </c>
      <c r="P14" s="71">
        <f t="shared" si="3"/>
        <v>-146519.756</v>
      </c>
      <c r="Q14" s="71">
        <f t="shared" si="4"/>
        <v>23480.244000000006</v>
      </c>
      <c r="R14" s="71">
        <f t="shared" si="5"/>
        <v>-170000</v>
      </c>
      <c r="S14" s="71">
        <f t="shared" si="6"/>
        <v>430280.244</v>
      </c>
      <c r="T14" s="74">
        <f>T17+T18+T21+T22+T23+T24+T25+T27+T28+T29+T31+T32+T34+T35+T36+T37+T38+T39+T41+T40</f>
        <v>430280.244</v>
      </c>
      <c r="U14" s="73"/>
      <c r="V14" s="73">
        <f t="shared" si="7"/>
        <v>430280.244</v>
      </c>
      <c r="W14" s="73">
        <f>W17+W18+W21+W22+W23+W24+W25+W27+W28+W29+W31+W32+W34+W35+W36+W37+W38+W39+W41+W40</f>
        <v>430280.244</v>
      </c>
      <c r="X14" s="73"/>
    </row>
    <row r="15" spans="1:24" ht="12.75" customHeight="1">
      <c r="A15" s="22"/>
      <c r="B15" s="24"/>
      <c r="C15" s="24"/>
      <c r="D15" s="108"/>
      <c r="E15" s="109" t="s">
        <v>5</v>
      </c>
      <c r="F15" s="108"/>
      <c r="G15" s="72"/>
      <c r="H15" s="71"/>
      <c r="I15" s="71"/>
      <c r="J15" s="72"/>
      <c r="K15" s="71"/>
      <c r="L15" s="71"/>
      <c r="M15" s="71"/>
      <c r="N15" s="71"/>
      <c r="O15" s="71"/>
      <c r="P15" s="71"/>
      <c r="Q15" s="71"/>
      <c r="R15" s="71"/>
      <c r="S15" s="71"/>
      <c r="T15" s="73"/>
      <c r="U15" s="73"/>
      <c r="V15" s="73"/>
      <c r="W15" s="73"/>
      <c r="X15" s="73"/>
    </row>
    <row r="16" spans="1:24" s="86" customFormat="1" ht="16.5" customHeight="1">
      <c r="A16" s="11"/>
      <c r="B16" s="13"/>
      <c r="C16" s="13"/>
      <c r="D16" s="104"/>
      <c r="E16" s="33" t="s">
        <v>556</v>
      </c>
      <c r="F16" s="35"/>
      <c r="G16" s="72"/>
      <c r="H16" s="69"/>
      <c r="I16" s="69"/>
      <c r="J16" s="72"/>
      <c r="K16" s="69"/>
      <c r="L16" s="69"/>
      <c r="M16" s="71"/>
      <c r="N16" s="71"/>
      <c r="O16" s="71"/>
      <c r="P16" s="71"/>
      <c r="Q16" s="71"/>
      <c r="R16" s="71"/>
      <c r="S16" s="71"/>
      <c r="T16" s="73"/>
      <c r="U16" s="73"/>
      <c r="V16" s="73"/>
      <c r="W16" s="73"/>
      <c r="X16" s="73"/>
    </row>
    <row r="17" spans="1:24" ht="21" customHeight="1">
      <c r="A17" s="22"/>
      <c r="B17" s="24"/>
      <c r="C17" s="24"/>
      <c r="D17" s="108"/>
      <c r="E17" s="109" t="s">
        <v>383</v>
      </c>
      <c r="F17" s="106" t="s">
        <v>382</v>
      </c>
      <c r="G17" s="72">
        <f t="shared" si="0"/>
        <v>302700.4</v>
      </c>
      <c r="H17" s="71">
        <v>302700.4</v>
      </c>
      <c r="I17" s="71"/>
      <c r="J17" s="72">
        <f t="shared" si="1"/>
        <v>330000</v>
      </c>
      <c r="K17" s="71">
        <v>330000</v>
      </c>
      <c r="L17" s="71"/>
      <c r="M17" s="71">
        <f t="shared" si="2"/>
        <v>339680.244</v>
      </c>
      <c r="N17" s="71">
        <v>339680.244</v>
      </c>
      <c r="O17" s="71"/>
      <c r="P17" s="71">
        <f t="shared" si="3"/>
        <v>9680.244000000006</v>
      </c>
      <c r="Q17" s="71">
        <f t="shared" si="4"/>
        <v>9680.244000000006</v>
      </c>
      <c r="R17" s="71">
        <f t="shared" si="5"/>
        <v>0</v>
      </c>
      <c r="S17" s="71">
        <f t="shared" si="6"/>
        <v>339680.244</v>
      </c>
      <c r="T17" s="73">
        <v>339680.244</v>
      </c>
      <c r="U17" s="73"/>
      <c r="V17" s="73">
        <f t="shared" si="7"/>
        <v>339680.244</v>
      </c>
      <c r="W17" s="73">
        <v>339680.244</v>
      </c>
      <c r="X17" s="73"/>
    </row>
    <row r="18" spans="1:24" ht="27" customHeight="1">
      <c r="A18" s="22"/>
      <c r="B18" s="24"/>
      <c r="C18" s="24"/>
      <c r="D18" s="108"/>
      <c r="E18" s="109" t="s">
        <v>385</v>
      </c>
      <c r="F18" s="106" t="s">
        <v>384</v>
      </c>
      <c r="G18" s="72">
        <f t="shared" si="0"/>
        <v>42591.2</v>
      </c>
      <c r="H18" s="71">
        <v>42591.2</v>
      </c>
      <c r="I18" s="71"/>
      <c r="J18" s="72">
        <f t="shared" si="1"/>
        <v>25000</v>
      </c>
      <c r="K18" s="71">
        <v>25000</v>
      </c>
      <c r="L18" s="71"/>
      <c r="M18" s="71">
        <f t="shared" si="2"/>
        <v>25000</v>
      </c>
      <c r="N18" s="71">
        <v>25000</v>
      </c>
      <c r="O18" s="71"/>
      <c r="P18" s="71">
        <f t="shared" si="3"/>
        <v>0</v>
      </c>
      <c r="Q18" s="71">
        <f t="shared" si="4"/>
        <v>0</v>
      </c>
      <c r="R18" s="71">
        <f t="shared" si="5"/>
        <v>0</v>
      </c>
      <c r="S18" s="71">
        <f t="shared" si="6"/>
        <v>25000</v>
      </c>
      <c r="T18" s="73">
        <v>25000</v>
      </c>
      <c r="U18" s="73"/>
      <c r="V18" s="73">
        <f t="shared" si="7"/>
        <v>25000</v>
      </c>
      <c r="W18" s="73">
        <v>25000</v>
      </c>
      <c r="X18" s="73"/>
    </row>
    <row r="19" spans="1:24" ht="27" customHeight="1">
      <c r="A19" s="22"/>
      <c r="B19" s="24"/>
      <c r="C19" s="24"/>
      <c r="D19" s="108"/>
      <c r="E19" s="109" t="s">
        <v>590</v>
      </c>
      <c r="F19" s="106">
        <v>4115</v>
      </c>
      <c r="G19" s="72"/>
      <c r="H19" s="71"/>
      <c r="I19" s="71"/>
      <c r="J19" s="72"/>
      <c r="K19" s="71"/>
      <c r="L19" s="71"/>
      <c r="M19" s="71"/>
      <c r="N19" s="71"/>
      <c r="O19" s="71"/>
      <c r="P19" s="71"/>
      <c r="Q19" s="71"/>
      <c r="R19" s="71"/>
      <c r="S19" s="71"/>
      <c r="T19" s="73"/>
      <c r="U19" s="73"/>
      <c r="V19" s="73"/>
      <c r="W19" s="73"/>
      <c r="X19" s="73"/>
    </row>
    <row r="20" spans="1:24" ht="27" customHeight="1">
      <c r="A20" s="22"/>
      <c r="B20" s="24"/>
      <c r="C20" s="24"/>
      <c r="D20" s="108"/>
      <c r="E20" s="109" t="s">
        <v>591</v>
      </c>
      <c r="F20" s="106">
        <v>4211</v>
      </c>
      <c r="G20" s="72">
        <f t="shared" si="0"/>
        <v>592.4</v>
      </c>
      <c r="H20" s="71">
        <v>592.4</v>
      </c>
      <c r="I20" s="71"/>
      <c r="J20" s="72"/>
      <c r="K20" s="71"/>
      <c r="L20" s="71"/>
      <c r="M20" s="71"/>
      <c r="N20" s="71"/>
      <c r="O20" s="71"/>
      <c r="P20" s="71"/>
      <c r="Q20" s="71"/>
      <c r="R20" s="71"/>
      <c r="S20" s="71"/>
      <c r="T20" s="73"/>
      <c r="U20" s="73"/>
      <c r="V20" s="73"/>
      <c r="W20" s="73"/>
      <c r="X20" s="73"/>
    </row>
    <row r="21" spans="1:24" ht="21" customHeight="1">
      <c r="A21" s="22"/>
      <c r="B21" s="24"/>
      <c r="C21" s="24"/>
      <c r="D21" s="108"/>
      <c r="E21" s="109" t="s">
        <v>596</v>
      </c>
      <c r="F21" s="106" t="s">
        <v>390</v>
      </c>
      <c r="G21" s="72">
        <f t="shared" si="0"/>
        <v>11501.5</v>
      </c>
      <c r="H21" s="71">
        <v>11501.5</v>
      </c>
      <c r="I21" s="71"/>
      <c r="J21" s="72">
        <f t="shared" si="1"/>
        <v>11500</v>
      </c>
      <c r="K21" s="71">
        <v>11500</v>
      </c>
      <c r="L21" s="71"/>
      <c r="M21" s="71">
        <f t="shared" si="2"/>
        <v>15200</v>
      </c>
      <c r="N21" s="71">
        <v>15200</v>
      </c>
      <c r="O21" s="71"/>
      <c r="P21" s="71">
        <f t="shared" si="3"/>
        <v>3700</v>
      </c>
      <c r="Q21" s="71">
        <f t="shared" si="4"/>
        <v>3700</v>
      </c>
      <c r="R21" s="71">
        <f t="shared" si="5"/>
        <v>0</v>
      </c>
      <c r="S21" s="71">
        <f t="shared" si="6"/>
        <v>15200</v>
      </c>
      <c r="T21" s="73">
        <v>15200</v>
      </c>
      <c r="U21" s="73"/>
      <c r="V21" s="73">
        <f t="shared" si="7"/>
        <v>15200</v>
      </c>
      <c r="W21" s="73">
        <v>15200</v>
      </c>
      <c r="X21" s="73"/>
    </row>
    <row r="22" spans="1:24" ht="21" customHeight="1">
      <c r="A22" s="22"/>
      <c r="B22" s="24"/>
      <c r="C22" s="24"/>
      <c r="D22" s="108"/>
      <c r="E22" s="109" t="s">
        <v>393</v>
      </c>
      <c r="F22" s="106" t="s">
        <v>392</v>
      </c>
      <c r="G22" s="72">
        <f t="shared" si="0"/>
        <v>2344</v>
      </c>
      <c r="H22" s="71">
        <v>2344</v>
      </c>
      <c r="I22" s="71"/>
      <c r="J22" s="72">
        <f t="shared" si="1"/>
        <v>1600</v>
      </c>
      <c r="K22" s="71">
        <v>1600</v>
      </c>
      <c r="L22" s="71"/>
      <c r="M22" s="71">
        <f t="shared" si="2"/>
        <v>1600</v>
      </c>
      <c r="N22" s="71">
        <v>1600</v>
      </c>
      <c r="O22" s="71"/>
      <c r="P22" s="71">
        <f t="shared" si="3"/>
        <v>0</v>
      </c>
      <c r="Q22" s="71">
        <f t="shared" si="4"/>
        <v>0</v>
      </c>
      <c r="R22" s="71">
        <f t="shared" si="5"/>
        <v>0</v>
      </c>
      <c r="S22" s="71">
        <f t="shared" si="6"/>
        <v>1600</v>
      </c>
      <c r="T22" s="73">
        <v>1600</v>
      </c>
      <c r="U22" s="73"/>
      <c r="V22" s="73">
        <f t="shared" si="7"/>
        <v>1600</v>
      </c>
      <c r="W22" s="73">
        <v>1600</v>
      </c>
      <c r="X22" s="73"/>
    </row>
    <row r="23" spans="1:24" ht="21" customHeight="1">
      <c r="A23" s="22"/>
      <c r="B23" s="24"/>
      <c r="C23" s="24"/>
      <c r="D23" s="108"/>
      <c r="E23" s="109" t="s">
        <v>395</v>
      </c>
      <c r="F23" s="106" t="s">
        <v>394</v>
      </c>
      <c r="G23" s="72">
        <f t="shared" si="0"/>
        <v>2995.8</v>
      </c>
      <c r="H23" s="71">
        <v>2995.8</v>
      </c>
      <c r="I23" s="71"/>
      <c r="J23" s="72">
        <f t="shared" si="1"/>
        <v>3300</v>
      </c>
      <c r="K23" s="71">
        <v>3300</v>
      </c>
      <c r="L23" s="71"/>
      <c r="M23" s="71">
        <f t="shared" si="2"/>
        <v>3300</v>
      </c>
      <c r="N23" s="71">
        <v>3300</v>
      </c>
      <c r="O23" s="71"/>
      <c r="P23" s="71">
        <f t="shared" si="3"/>
        <v>0</v>
      </c>
      <c r="Q23" s="71">
        <f t="shared" si="4"/>
        <v>0</v>
      </c>
      <c r="R23" s="71">
        <f t="shared" si="5"/>
        <v>0</v>
      </c>
      <c r="S23" s="71">
        <f t="shared" si="6"/>
        <v>3300</v>
      </c>
      <c r="T23" s="73">
        <v>3300</v>
      </c>
      <c r="U23" s="73"/>
      <c r="V23" s="73">
        <f t="shared" si="7"/>
        <v>3300</v>
      </c>
      <c r="W23" s="73">
        <v>3300</v>
      </c>
      <c r="X23" s="73"/>
    </row>
    <row r="24" spans="1:24" ht="21" customHeight="1">
      <c r="A24" s="22"/>
      <c r="B24" s="24"/>
      <c r="C24" s="24"/>
      <c r="D24" s="108"/>
      <c r="E24" s="109" t="s">
        <v>397</v>
      </c>
      <c r="F24" s="106" t="s">
        <v>396</v>
      </c>
      <c r="G24" s="72">
        <f t="shared" si="0"/>
        <v>451</v>
      </c>
      <c r="H24" s="71">
        <v>451</v>
      </c>
      <c r="I24" s="71"/>
      <c r="J24" s="72">
        <f t="shared" si="1"/>
        <v>500</v>
      </c>
      <c r="K24" s="71">
        <v>500</v>
      </c>
      <c r="L24" s="71"/>
      <c r="M24" s="71">
        <f t="shared" si="2"/>
        <v>500</v>
      </c>
      <c r="N24" s="71">
        <v>500</v>
      </c>
      <c r="O24" s="71"/>
      <c r="P24" s="71">
        <f t="shared" si="3"/>
        <v>0</v>
      </c>
      <c r="Q24" s="71">
        <f t="shared" si="4"/>
        <v>0</v>
      </c>
      <c r="R24" s="71">
        <f t="shared" si="5"/>
        <v>0</v>
      </c>
      <c r="S24" s="71">
        <f t="shared" si="6"/>
        <v>500</v>
      </c>
      <c r="T24" s="73">
        <v>500</v>
      </c>
      <c r="U24" s="73"/>
      <c r="V24" s="73">
        <f t="shared" si="7"/>
        <v>500</v>
      </c>
      <c r="W24" s="73">
        <v>500</v>
      </c>
      <c r="X24" s="73"/>
    </row>
    <row r="25" spans="1:24" ht="21" customHeight="1">
      <c r="A25" s="22"/>
      <c r="B25" s="24"/>
      <c r="C25" s="24"/>
      <c r="D25" s="108"/>
      <c r="E25" s="109" t="s">
        <v>403</v>
      </c>
      <c r="F25" s="106" t="s">
        <v>402</v>
      </c>
      <c r="G25" s="72">
        <f t="shared" si="0"/>
        <v>0</v>
      </c>
      <c r="H25" s="71"/>
      <c r="I25" s="71"/>
      <c r="J25" s="72">
        <f t="shared" si="1"/>
        <v>100</v>
      </c>
      <c r="K25" s="71">
        <v>100</v>
      </c>
      <c r="L25" s="71"/>
      <c r="M25" s="71">
        <f t="shared" si="2"/>
        <v>100</v>
      </c>
      <c r="N25" s="71">
        <v>100</v>
      </c>
      <c r="O25" s="71"/>
      <c r="P25" s="71">
        <f t="shared" si="3"/>
        <v>0</v>
      </c>
      <c r="Q25" s="71">
        <f t="shared" si="4"/>
        <v>0</v>
      </c>
      <c r="R25" s="71">
        <f t="shared" si="5"/>
        <v>0</v>
      </c>
      <c r="S25" s="71">
        <f t="shared" si="6"/>
        <v>100</v>
      </c>
      <c r="T25" s="73">
        <v>100</v>
      </c>
      <c r="U25" s="73"/>
      <c r="V25" s="73">
        <v>100</v>
      </c>
      <c r="W25" s="73">
        <v>100</v>
      </c>
      <c r="X25" s="73"/>
    </row>
    <row r="26" spans="1:24" ht="21" customHeight="1">
      <c r="A26" s="22"/>
      <c r="B26" s="24"/>
      <c r="C26" s="24"/>
      <c r="D26" s="108"/>
      <c r="E26" s="109" t="s">
        <v>409</v>
      </c>
      <c r="F26" s="106" t="s">
        <v>408</v>
      </c>
      <c r="G26" s="72"/>
      <c r="H26" s="71"/>
      <c r="I26" s="71"/>
      <c r="J26" s="72"/>
      <c r="K26" s="71"/>
      <c r="L26" s="71"/>
      <c r="M26" s="71"/>
      <c r="N26" s="71"/>
      <c r="O26" s="71"/>
      <c r="P26" s="71"/>
      <c r="Q26" s="71"/>
      <c r="R26" s="71"/>
      <c r="S26" s="71"/>
      <c r="T26" s="73"/>
      <c r="U26" s="73"/>
      <c r="V26" s="73"/>
      <c r="W26" s="73"/>
      <c r="X26" s="73"/>
    </row>
    <row r="27" spans="1:24" ht="21" customHeight="1">
      <c r="A27" s="22"/>
      <c r="B27" s="24"/>
      <c r="C27" s="24"/>
      <c r="D27" s="108"/>
      <c r="E27" s="109" t="s">
        <v>411</v>
      </c>
      <c r="F27" s="106" t="s">
        <v>410</v>
      </c>
      <c r="G27" s="72">
        <f t="shared" si="0"/>
        <v>417.6</v>
      </c>
      <c r="H27" s="71">
        <v>417.6</v>
      </c>
      <c r="I27" s="71"/>
      <c r="J27" s="72">
        <f t="shared" si="1"/>
        <v>500</v>
      </c>
      <c r="K27" s="71">
        <v>500</v>
      </c>
      <c r="L27" s="71"/>
      <c r="M27" s="71">
        <f t="shared" si="2"/>
        <v>3100</v>
      </c>
      <c r="N27" s="71">
        <v>3100</v>
      </c>
      <c r="O27" s="71"/>
      <c r="P27" s="71">
        <f t="shared" si="3"/>
        <v>2600</v>
      </c>
      <c r="Q27" s="71">
        <f t="shared" si="4"/>
        <v>2600</v>
      </c>
      <c r="R27" s="71">
        <f t="shared" si="5"/>
        <v>0</v>
      </c>
      <c r="S27" s="71">
        <f t="shared" si="6"/>
        <v>3100</v>
      </c>
      <c r="T27" s="73">
        <v>3100</v>
      </c>
      <c r="U27" s="73"/>
      <c r="V27" s="73">
        <f t="shared" si="7"/>
        <v>3100</v>
      </c>
      <c r="W27" s="73">
        <v>3100</v>
      </c>
      <c r="X27" s="73"/>
    </row>
    <row r="28" spans="1:24" ht="30" customHeight="1">
      <c r="A28" s="22"/>
      <c r="B28" s="24"/>
      <c r="C28" s="24"/>
      <c r="D28" s="108"/>
      <c r="E28" s="109" t="s">
        <v>413</v>
      </c>
      <c r="F28" s="106" t="s">
        <v>412</v>
      </c>
      <c r="G28" s="72">
        <f t="shared" si="0"/>
        <v>0</v>
      </c>
      <c r="H28" s="71">
        <v>0</v>
      </c>
      <c r="I28" s="71"/>
      <c r="J28" s="72">
        <f t="shared" si="1"/>
        <v>200</v>
      </c>
      <c r="K28" s="71">
        <v>200</v>
      </c>
      <c r="L28" s="71"/>
      <c r="M28" s="71">
        <f t="shared" si="2"/>
        <v>200</v>
      </c>
      <c r="N28" s="71">
        <v>200</v>
      </c>
      <c r="O28" s="71"/>
      <c r="P28" s="71">
        <f t="shared" si="3"/>
        <v>0</v>
      </c>
      <c r="Q28" s="71">
        <f t="shared" si="4"/>
        <v>0</v>
      </c>
      <c r="R28" s="71">
        <f t="shared" si="5"/>
        <v>0</v>
      </c>
      <c r="S28" s="71">
        <f t="shared" si="6"/>
        <v>200</v>
      </c>
      <c r="T28" s="73">
        <v>200</v>
      </c>
      <c r="U28" s="73"/>
      <c r="V28" s="73">
        <f t="shared" si="7"/>
        <v>200</v>
      </c>
      <c r="W28" s="73">
        <v>200</v>
      </c>
      <c r="X28" s="73"/>
    </row>
    <row r="29" spans="1:24" ht="21" customHeight="1">
      <c r="A29" s="22"/>
      <c r="B29" s="24"/>
      <c r="C29" s="24"/>
      <c r="D29" s="108"/>
      <c r="E29" s="109" t="s">
        <v>415</v>
      </c>
      <c r="F29" s="106" t="s">
        <v>414</v>
      </c>
      <c r="G29" s="72">
        <f t="shared" si="0"/>
        <v>614.9</v>
      </c>
      <c r="H29" s="71">
        <v>614.9</v>
      </c>
      <c r="I29" s="71"/>
      <c r="J29" s="72">
        <f t="shared" si="1"/>
        <v>1000</v>
      </c>
      <c r="K29" s="71">
        <v>1000</v>
      </c>
      <c r="L29" s="71"/>
      <c r="M29" s="71">
        <f t="shared" si="2"/>
        <v>1000</v>
      </c>
      <c r="N29" s="71">
        <v>1000</v>
      </c>
      <c r="O29" s="71"/>
      <c r="P29" s="71">
        <f t="shared" si="3"/>
        <v>0</v>
      </c>
      <c r="Q29" s="71">
        <f t="shared" si="4"/>
        <v>0</v>
      </c>
      <c r="R29" s="71">
        <f t="shared" si="5"/>
        <v>0</v>
      </c>
      <c r="S29" s="71">
        <f t="shared" si="6"/>
        <v>1000</v>
      </c>
      <c r="T29" s="73">
        <v>1000</v>
      </c>
      <c r="U29" s="73"/>
      <c r="V29" s="73">
        <f t="shared" si="7"/>
        <v>1000</v>
      </c>
      <c r="W29" s="73">
        <v>1000</v>
      </c>
      <c r="X29" s="73"/>
    </row>
    <row r="30" spans="1:24" ht="21" customHeight="1">
      <c r="A30" s="22"/>
      <c r="B30" s="24"/>
      <c r="C30" s="24"/>
      <c r="D30" s="108"/>
      <c r="E30" s="109" t="s">
        <v>417</v>
      </c>
      <c r="F30" s="106" t="s">
        <v>416</v>
      </c>
      <c r="G30" s="72"/>
      <c r="H30" s="71"/>
      <c r="I30" s="71"/>
      <c r="J30" s="72"/>
      <c r="K30" s="71"/>
      <c r="L30" s="71"/>
      <c r="M30" s="71"/>
      <c r="N30" s="71"/>
      <c r="O30" s="71"/>
      <c r="P30" s="71"/>
      <c r="Q30" s="71"/>
      <c r="R30" s="71"/>
      <c r="S30" s="71"/>
      <c r="T30" s="73"/>
      <c r="U30" s="73"/>
      <c r="V30" s="73"/>
      <c r="W30" s="73"/>
      <c r="X30" s="73"/>
    </row>
    <row r="31" spans="1:24" ht="21" customHeight="1">
      <c r="A31" s="22"/>
      <c r="B31" s="24"/>
      <c r="C31" s="24"/>
      <c r="D31" s="108"/>
      <c r="E31" s="109" t="s">
        <v>419</v>
      </c>
      <c r="F31" s="106" t="s">
        <v>418</v>
      </c>
      <c r="G31" s="72">
        <f t="shared" si="0"/>
        <v>650</v>
      </c>
      <c r="H31" s="71">
        <v>650</v>
      </c>
      <c r="I31" s="71"/>
      <c r="J31" s="72">
        <f t="shared" si="1"/>
        <v>500</v>
      </c>
      <c r="K31" s="71">
        <v>500</v>
      </c>
      <c r="L31" s="71"/>
      <c r="M31" s="71">
        <f t="shared" si="2"/>
        <v>900</v>
      </c>
      <c r="N31" s="71">
        <v>900</v>
      </c>
      <c r="O31" s="71"/>
      <c r="P31" s="71">
        <f t="shared" si="3"/>
        <v>400</v>
      </c>
      <c r="Q31" s="71">
        <f t="shared" si="4"/>
        <v>400</v>
      </c>
      <c r="R31" s="71">
        <f t="shared" si="5"/>
        <v>0</v>
      </c>
      <c r="S31" s="71">
        <f t="shared" si="6"/>
        <v>900</v>
      </c>
      <c r="T31" s="73">
        <v>900</v>
      </c>
      <c r="U31" s="73"/>
      <c r="V31" s="73">
        <f t="shared" si="7"/>
        <v>900</v>
      </c>
      <c r="W31" s="73">
        <v>900</v>
      </c>
      <c r="X31" s="73"/>
    </row>
    <row r="32" spans="1:24" ht="21" customHeight="1">
      <c r="A32" s="22"/>
      <c r="B32" s="24"/>
      <c r="C32" s="24"/>
      <c r="D32" s="108"/>
      <c r="E32" s="109" t="s">
        <v>421</v>
      </c>
      <c r="F32" s="106" t="s">
        <v>422</v>
      </c>
      <c r="G32" s="72">
        <f t="shared" si="0"/>
        <v>4214.6</v>
      </c>
      <c r="H32" s="71">
        <v>4214.6</v>
      </c>
      <c r="I32" s="71"/>
      <c r="J32" s="72">
        <f t="shared" si="1"/>
        <v>15000</v>
      </c>
      <c r="K32" s="71">
        <v>15000</v>
      </c>
      <c r="L32" s="71"/>
      <c r="M32" s="71">
        <f t="shared" si="2"/>
        <v>20400</v>
      </c>
      <c r="N32" s="71">
        <v>20400</v>
      </c>
      <c r="O32" s="71"/>
      <c r="P32" s="71">
        <f t="shared" si="3"/>
        <v>5400</v>
      </c>
      <c r="Q32" s="71">
        <f t="shared" si="4"/>
        <v>5400</v>
      </c>
      <c r="R32" s="71">
        <f t="shared" si="5"/>
        <v>0</v>
      </c>
      <c r="S32" s="71">
        <f t="shared" si="6"/>
        <v>20400</v>
      </c>
      <c r="T32" s="73">
        <v>20400</v>
      </c>
      <c r="U32" s="73"/>
      <c r="V32" s="73">
        <f t="shared" si="7"/>
        <v>20400</v>
      </c>
      <c r="W32" s="73">
        <v>20400</v>
      </c>
      <c r="X32" s="73"/>
    </row>
    <row r="33" spans="1:24" ht="21" customHeight="1">
      <c r="A33" s="22"/>
      <c r="B33" s="24"/>
      <c r="C33" s="24"/>
      <c r="D33" s="108"/>
      <c r="E33" s="111" t="s">
        <v>426</v>
      </c>
      <c r="F33" s="106" t="s">
        <v>425</v>
      </c>
      <c r="G33" s="72">
        <f t="shared" si="0"/>
        <v>0</v>
      </c>
      <c r="H33" s="71">
        <v>0</v>
      </c>
      <c r="I33" s="71"/>
      <c r="J33" s="72"/>
      <c r="K33" s="71"/>
      <c r="L33" s="71"/>
      <c r="M33" s="71"/>
      <c r="N33" s="71"/>
      <c r="O33" s="71"/>
      <c r="P33" s="71"/>
      <c r="Q33" s="71"/>
      <c r="R33" s="71"/>
      <c r="S33" s="71"/>
      <c r="T33" s="73"/>
      <c r="U33" s="73"/>
      <c r="V33" s="73"/>
      <c r="W33" s="73"/>
      <c r="X33" s="73"/>
    </row>
    <row r="34" spans="1:24" ht="21" customHeight="1">
      <c r="A34" s="22"/>
      <c r="B34" s="24"/>
      <c r="C34" s="24"/>
      <c r="D34" s="108"/>
      <c r="E34" s="111" t="s">
        <v>595</v>
      </c>
      <c r="F34" s="106">
        <v>4251</v>
      </c>
      <c r="G34" s="72">
        <f t="shared" si="0"/>
        <v>0</v>
      </c>
      <c r="H34" s="71"/>
      <c r="I34" s="71"/>
      <c r="J34" s="72">
        <f t="shared" si="1"/>
        <v>600</v>
      </c>
      <c r="K34" s="71">
        <v>600</v>
      </c>
      <c r="L34" s="71"/>
      <c r="M34" s="71">
        <f t="shared" si="2"/>
        <v>600</v>
      </c>
      <c r="N34" s="71">
        <v>600</v>
      </c>
      <c r="O34" s="71"/>
      <c r="P34" s="71">
        <f t="shared" si="3"/>
        <v>0</v>
      </c>
      <c r="Q34" s="71">
        <f t="shared" si="4"/>
        <v>0</v>
      </c>
      <c r="R34" s="71">
        <f t="shared" si="5"/>
        <v>0</v>
      </c>
      <c r="S34" s="71">
        <f t="shared" si="6"/>
        <v>600</v>
      </c>
      <c r="T34" s="73">
        <v>600</v>
      </c>
      <c r="U34" s="73"/>
      <c r="V34" s="73">
        <f t="shared" si="7"/>
        <v>600</v>
      </c>
      <c r="W34" s="73">
        <v>600</v>
      </c>
      <c r="X34" s="73"/>
    </row>
    <row r="35" spans="1:24" ht="26.25" customHeight="1">
      <c r="A35" s="22"/>
      <c r="B35" s="24"/>
      <c r="C35" s="24"/>
      <c r="D35" s="108"/>
      <c r="E35" s="111" t="s">
        <v>432</v>
      </c>
      <c r="F35" s="106" t="s">
        <v>431</v>
      </c>
      <c r="G35" s="72">
        <f t="shared" si="0"/>
        <v>1310.4</v>
      </c>
      <c r="H35" s="71">
        <v>1310.4</v>
      </c>
      <c r="I35" s="71"/>
      <c r="J35" s="72">
        <f t="shared" si="1"/>
        <v>2000</v>
      </c>
      <c r="K35" s="71">
        <v>2000</v>
      </c>
      <c r="L35" s="71"/>
      <c r="M35" s="71">
        <f t="shared" si="2"/>
        <v>2000</v>
      </c>
      <c r="N35" s="71">
        <v>2000</v>
      </c>
      <c r="O35" s="71"/>
      <c r="P35" s="71">
        <f t="shared" si="3"/>
        <v>0</v>
      </c>
      <c r="Q35" s="71">
        <f t="shared" si="4"/>
        <v>0</v>
      </c>
      <c r="R35" s="71">
        <f t="shared" si="5"/>
        <v>0</v>
      </c>
      <c r="S35" s="71">
        <f t="shared" si="6"/>
        <v>2000</v>
      </c>
      <c r="T35" s="73">
        <v>2000</v>
      </c>
      <c r="U35" s="73"/>
      <c r="V35" s="73">
        <f t="shared" si="7"/>
        <v>2000</v>
      </c>
      <c r="W35" s="73">
        <v>2000</v>
      </c>
      <c r="X35" s="73"/>
    </row>
    <row r="36" spans="1:24" ht="21" customHeight="1">
      <c r="A36" s="22"/>
      <c r="B36" s="24"/>
      <c r="C36" s="24"/>
      <c r="D36" s="108"/>
      <c r="E36" s="111" t="s">
        <v>436</v>
      </c>
      <c r="F36" s="106" t="s">
        <v>435</v>
      </c>
      <c r="G36" s="72">
        <f t="shared" si="0"/>
        <v>1360.4</v>
      </c>
      <c r="H36" s="112">
        <v>1360.4</v>
      </c>
      <c r="I36" s="71"/>
      <c r="J36" s="72">
        <f t="shared" si="1"/>
        <v>1600</v>
      </c>
      <c r="K36" s="71">
        <v>1600</v>
      </c>
      <c r="L36" s="71"/>
      <c r="M36" s="71">
        <f t="shared" si="2"/>
        <v>2500</v>
      </c>
      <c r="N36" s="71">
        <v>2500</v>
      </c>
      <c r="O36" s="71"/>
      <c r="P36" s="71">
        <f t="shared" si="3"/>
        <v>900</v>
      </c>
      <c r="Q36" s="71">
        <f t="shared" si="4"/>
        <v>900</v>
      </c>
      <c r="R36" s="71">
        <f t="shared" si="5"/>
        <v>0</v>
      </c>
      <c r="S36" s="71">
        <f t="shared" si="6"/>
        <v>2500</v>
      </c>
      <c r="T36" s="73">
        <v>2500</v>
      </c>
      <c r="U36" s="73"/>
      <c r="V36" s="73">
        <f t="shared" si="7"/>
        <v>2500</v>
      </c>
      <c r="W36" s="73">
        <v>2500</v>
      </c>
      <c r="X36" s="73"/>
    </row>
    <row r="37" spans="1:24" ht="21" customHeight="1">
      <c r="A37" s="22"/>
      <c r="B37" s="24"/>
      <c r="C37" s="24"/>
      <c r="D37" s="108"/>
      <c r="E37" s="111" t="s">
        <v>438</v>
      </c>
      <c r="F37" s="106" t="s">
        <v>437</v>
      </c>
      <c r="G37" s="72">
        <f t="shared" si="0"/>
        <v>8547.9</v>
      </c>
      <c r="H37" s="71">
        <v>8547.9</v>
      </c>
      <c r="I37" s="71"/>
      <c r="J37" s="72">
        <f t="shared" si="1"/>
        <v>9200</v>
      </c>
      <c r="K37" s="71">
        <v>9200</v>
      </c>
      <c r="L37" s="71"/>
      <c r="M37" s="71">
        <f t="shared" si="2"/>
        <v>8000</v>
      </c>
      <c r="N37" s="71">
        <v>8000</v>
      </c>
      <c r="O37" s="71"/>
      <c r="P37" s="71">
        <f t="shared" si="3"/>
        <v>-1200</v>
      </c>
      <c r="Q37" s="71">
        <f t="shared" si="4"/>
        <v>-1200</v>
      </c>
      <c r="R37" s="71">
        <f t="shared" si="5"/>
        <v>0</v>
      </c>
      <c r="S37" s="71">
        <f t="shared" si="6"/>
        <v>8000</v>
      </c>
      <c r="T37" s="73">
        <v>8000</v>
      </c>
      <c r="U37" s="73"/>
      <c r="V37" s="73">
        <f t="shared" si="7"/>
        <v>8000</v>
      </c>
      <c r="W37" s="73">
        <v>8000</v>
      </c>
      <c r="X37" s="73"/>
    </row>
    <row r="38" spans="1:24" ht="21" customHeight="1">
      <c r="A38" s="22"/>
      <c r="B38" s="24"/>
      <c r="C38" s="24"/>
      <c r="D38" s="108"/>
      <c r="E38" s="111" t="s">
        <v>440</v>
      </c>
      <c r="F38" s="106" t="s">
        <v>439</v>
      </c>
      <c r="G38" s="72">
        <f t="shared" si="0"/>
        <v>2560.1</v>
      </c>
      <c r="H38" s="71">
        <v>2560.1</v>
      </c>
      <c r="I38" s="71"/>
      <c r="J38" s="72">
        <f t="shared" si="1"/>
        <v>2200</v>
      </c>
      <c r="K38" s="71">
        <v>2200</v>
      </c>
      <c r="L38" s="71"/>
      <c r="M38" s="71">
        <f t="shared" si="2"/>
        <v>2200</v>
      </c>
      <c r="N38" s="71">
        <v>2200</v>
      </c>
      <c r="O38" s="71"/>
      <c r="P38" s="71">
        <f t="shared" si="3"/>
        <v>0</v>
      </c>
      <c r="Q38" s="71">
        <f t="shared" si="4"/>
        <v>0</v>
      </c>
      <c r="R38" s="71">
        <f t="shared" si="5"/>
        <v>0</v>
      </c>
      <c r="S38" s="71">
        <f t="shared" si="6"/>
        <v>2200</v>
      </c>
      <c r="T38" s="73">
        <v>2200</v>
      </c>
      <c r="U38" s="73"/>
      <c r="V38" s="73">
        <f t="shared" si="7"/>
        <v>2200</v>
      </c>
      <c r="W38" s="73">
        <v>2200</v>
      </c>
      <c r="X38" s="73"/>
    </row>
    <row r="39" spans="1:24" ht="21" customHeight="1">
      <c r="A39" s="22"/>
      <c r="B39" s="24"/>
      <c r="C39" s="24"/>
      <c r="D39" s="108"/>
      <c r="E39" s="111" t="s">
        <v>442</v>
      </c>
      <c r="F39" s="106" t="s">
        <v>443</v>
      </c>
      <c r="G39" s="72">
        <f t="shared" si="0"/>
        <v>2404.3</v>
      </c>
      <c r="H39" s="71">
        <v>2404.3</v>
      </c>
      <c r="I39" s="71"/>
      <c r="J39" s="72">
        <f t="shared" si="1"/>
        <v>1500</v>
      </c>
      <c r="K39" s="71">
        <v>1500</v>
      </c>
      <c r="L39" s="71"/>
      <c r="M39" s="71">
        <f t="shared" si="2"/>
        <v>3000</v>
      </c>
      <c r="N39" s="71">
        <v>3000</v>
      </c>
      <c r="O39" s="71"/>
      <c r="P39" s="71">
        <f t="shared" si="3"/>
        <v>1500</v>
      </c>
      <c r="Q39" s="71">
        <f t="shared" si="4"/>
        <v>1500</v>
      </c>
      <c r="R39" s="71">
        <f t="shared" si="5"/>
        <v>0</v>
      </c>
      <c r="S39" s="71">
        <f t="shared" si="6"/>
        <v>3000</v>
      </c>
      <c r="T39" s="73">
        <v>3000</v>
      </c>
      <c r="U39" s="73"/>
      <c r="V39" s="73">
        <f t="shared" si="7"/>
        <v>3000</v>
      </c>
      <c r="W39" s="73">
        <v>3000</v>
      </c>
      <c r="X39" s="73"/>
    </row>
    <row r="40" spans="1:24" ht="21" customHeight="1">
      <c r="A40" s="22"/>
      <c r="B40" s="24"/>
      <c r="C40" s="24"/>
      <c r="D40" s="108"/>
      <c r="E40" s="111" t="s">
        <v>594</v>
      </c>
      <c r="F40" s="106">
        <v>4819</v>
      </c>
      <c r="G40" s="72"/>
      <c r="H40" s="71"/>
      <c r="I40" s="71"/>
      <c r="J40" s="72"/>
      <c r="K40" s="71"/>
      <c r="L40" s="71"/>
      <c r="M40" s="71">
        <f t="shared" si="2"/>
        <v>500</v>
      </c>
      <c r="N40" s="71">
        <v>500</v>
      </c>
      <c r="O40" s="71"/>
      <c r="P40" s="71"/>
      <c r="Q40" s="71"/>
      <c r="R40" s="71"/>
      <c r="S40" s="71">
        <f t="shared" si="6"/>
        <v>500</v>
      </c>
      <c r="T40" s="73">
        <v>500</v>
      </c>
      <c r="U40" s="73"/>
      <c r="V40" s="73">
        <f t="shared" si="7"/>
        <v>500</v>
      </c>
      <c r="W40" s="73">
        <v>500</v>
      </c>
      <c r="X40" s="73"/>
    </row>
    <row r="41" spans="1:24" ht="21" customHeight="1">
      <c r="A41" s="22"/>
      <c r="B41" s="24"/>
      <c r="C41" s="24"/>
      <c r="D41" s="108"/>
      <c r="E41" s="111" t="s">
        <v>501</v>
      </c>
      <c r="F41" s="106" t="s">
        <v>502</v>
      </c>
      <c r="G41" s="72">
        <f t="shared" si="0"/>
        <v>261.2</v>
      </c>
      <c r="H41" s="71">
        <v>261.2</v>
      </c>
      <c r="I41" s="71"/>
      <c r="J41" s="72">
        <f t="shared" si="1"/>
        <v>500</v>
      </c>
      <c r="K41" s="71">
        <v>500</v>
      </c>
      <c r="L41" s="71"/>
      <c r="M41" s="71">
        <f t="shared" si="2"/>
        <v>500</v>
      </c>
      <c r="N41" s="71">
        <v>500</v>
      </c>
      <c r="O41" s="71"/>
      <c r="P41" s="71">
        <f t="shared" si="3"/>
        <v>0</v>
      </c>
      <c r="Q41" s="71">
        <f t="shared" si="4"/>
        <v>0</v>
      </c>
      <c r="R41" s="71">
        <f t="shared" si="5"/>
        <v>0</v>
      </c>
      <c r="S41" s="71">
        <f t="shared" si="6"/>
        <v>500</v>
      </c>
      <c r="T41" s="73">
        <v>500</v>
      </c>
      <c r="U41" s="73"/>
      <c r="V41" s="73">
        <f t="shared" si="7"/>
        <v>500</v>
      </c>
      <c r="W41" s="73">
        <v>500</v>
      </c>
      <c r="X41" s="73"/>
    </row>
    <row r="42" spans="1:24" s="86" customFormat="1" ht="20.25" customHeight="1">
      <c r="A42" s="11"/>
      <c r="B42" s="13"/>
      <c r="C42" s="13"/>
      <c r="D42" s="104"/>
      <c r="E42" s="110" t="s">
        <v>522</v>
      </c>
      <c r="F42" s="83" t="s">
        <v>521</v>
      </c>
      <c r="G42" s="72">
        <f t="shared" si="0"/>
        <v>350</v>
      </c>
      <c r="H42" s="71"/>
      <c r="I42" s="71">
        <v>350</v>
      </c>
      <c r="J42" s="72">
        <f t="shared" si="1"/>
        <v>0</v>
      </c>
      <c r="K42" s="71"/>
      <c r="L42" s="71"/>
      <c r="M42" s="71">
        <f t="shared" si="2"/>
        <v>120000</v>
      </c>
      <c r="N42" s="71"/>
      <c r="O42" s="71">
        <v>120000</v>
      </c>
      <c r="P42" s="71">
        <f t="shared" si="3"/>
        <v>120000</v>
      </c>
      <c r="Q42" s="71">
        <f t="shared" si="4"/>
        <v>0</v>
      </c>
      <c r="R42" s="71">
        <f t="shared" si="5"/>
        <v>120000</v>
      </c>
      <c r="S42" s="71">
        <f t="shared" si="6"/>
        <v>0</v>
      </c>
      <c r="T42" s="73"/>
      <c r="U42" s="73"/>
      <c r="V42" s="73">
        <f t="shared" si="7"/>
        <v>0</v>
      </c>
      <c r="W42" s="73"/>
      <c r="X42" s="73"/>
    </row>
    <row r="43" spans="1:24" s="86" customFormat="1" ht="20.25" customHeight="1">
      <c r="A43" s="11"/>
      <c r="B43" s="13"/>
      <c r="C43" s="13"/>
      <c r="D43" s="104"/>
      <c r="E43" s="110" t="s">
        <v>524</v>
      </c>
      <c r="F43" s="83" t="s">
        <v>523</v>
      </c>
      <c r="G43" s="72">
        <f t="shared" si="0"/>
        <v>112536.3</v>
      </c>
      <c r="H43" s="71"/>
      <c r="I43" s="71">
        <v>112536.3</v>
      </c>
      <c r="J43" s="72">
        <f t="shared" si="1"/>
        <v>460000</v>
      </c>
      <c r="K43" s="71"/>
      <c r="L43" s="71">
        <v>460000</v>
      </c>
      <c r="M43" s="71">
        <f t="shared" si="2"/>
        <v>170000</v>
      </c>
      <c r="N43" s="71"/>
      <c r="O43" s="71">
        <v>170000</v>
      </c>
      <c r="P43" s="71">
        <f t="shared" si="3"/>
        <v>-290000</v>
      </c>
      <c r="Q43" s="71">
        <f t="shared" si="4"/>
        <v>0</v>
      </c>
      <c r="R43" s="71">
        <f t="shared" si="5"/>
        <v>-290000</v>
      </c>
      <c r="S43" s="71">
        <f t="shared" si="6"/>
        <v>0</v>
      </c>
      <c r="T43" s="73"/>
      <c r="U43" s="73"/>
      <c r="V43" s="73">
        <f t="shared" si="7"/>
        <v>0</v>
      </c>
      <c r="W43" s="73"/>
      <c r="X43" s="73"/>
    </row>
    <row r="44" spans="1:24" s="86" customFormat="1" ht="20.25" customHeight="1">
      <c r="A44" s="11">
        <v>2133</v>
      </c>
      <c r="B44" s="106" t="s">
        <v>194</v>
      </c>
      <c r="C44" s="13">
        <v>3</v>
      </c>
      <c r="D44" s="106" t="s">
        <v>195</v>
      </c>
      <c r="E44" s="33" t="s">
        <v>207</v>
      </c>
      <c r="F44" s="83"/>
      <c r="G44" s="72">
        <f t="shared" si="0"/>
        <v>0</v>
      </c>
      <c r="H44" s="69">
        <f>H46+H47+H48+H49</f>
        <v>0</v>
      </c>
      <c r="I44" s="71"/>
      <c r="J44" s="72"/>
      <c r="K44" s="71"/>
      <c r="L44" s="71"/>
      <c r="M44" s="71"/>
      <c r="N44" s="71"/>
      <c r="O44" s="71"/>
      <c r="P44" s="71"/>
      <c r="Q44" s="71"/>
      <c r="R44" s="71"/>
      <c r="S44" s="71"/>
      <c r="T44" s="73"/>
      <c r="U44" s="73"/>
      <c r="V44" s="73"/>
      <c r="W44" s="73"/>
      <c r="X44" s="73"/>
    </row>
    <row r="45" spans="1:24" s="86" customFormat="1" ht="20.25" customHeight="1">
      <c r="A45" s="22"/>
      <c r="B45" s="24"/>
      <c r="C45" s="24"/>
      <c r="D45" s="108"/>
      <c r="E45" s="109" t="s">
        <v>200</v>
      </c>
      <c r="F45" s="83"/>
      <c r="G45" s="72">
        <f t="shared" si="0"/>
        <v>0</v>
      </c>
      <c r="H45" s="71"/>
      <c r="I45" s="71"/>
      <c r="J45" s="72"/>
      <c r="K45" s="71"/>
      <c r="L45" s="71"/>
      <c r="M45" s="71"/>
      <c r="N45" s="71"/>
      <c r="O45" s="71"/>
      <c r="P45" s="71"/>
      <c r="Q45" s="71"/>
      <c r="R45" s="71"/>
      <c r="S45" s="71"/>
      <c r="T45" s="73"/>
      <c r="U45" s="73"/>
      <c r="V45" s="73"/>
      <c r="W45" s="73"/>
      <c r="X45" s="73"/>
    </row>
    <row r="46" spans="1:24" s="86" customFormat="1" ht="20.25" customHeight="1">
      <c r="A46" s="22"/>
      <c r="B46" s="24"/>
      <c r="C46" s="24"/>
      <c r="D46" s="108"/>
      <c r="E46" s="109" t="s">
        <v>383</v>
      </c>
      <c r="F46" s="106" t="s">
        <v>382</v>
      </c>
      <c r="G46" s="72">
        <f t="shared" si="0"/>
        <v>0</v>
      </c>
      <c r="H46" s="71">
        <v>0</v>
      </c>
      <c r="I46" s="71"/>
      <c r="J46" s="72"/>
      <c r="K46" s="71"/>
      <c r="L46" s="71"/>
      <c r="M46" s="71"/>
      <c r="N46" s="71"/>
      <c r="O46" s="71"/>
      <c r="P46" s="71"/>
      <c r="Q46" s="71"/>
      <c r="R46" s="71"/>
      <c r="S46" s="71"/>
      <c r="T46" s="73"/>
      <c r="U46" s="73"/>
      <c r="V46" s="73"/>
      <c r="W46" s="73"/>
      <c r="X46" s="73"/>
    </row>
    <row r="47" spans="1:24" s="86" customFormat="1" ht="20.25" customHeight="1">
      <c r="A47" s="22"/>
      <c r="B47" s="24"/>
      <c r="C47" s="24"/>
      <c r="D47" s="108"/>
      <c r="E47" s="109" t="s">
        <v>596</v>
      </c>
      <c r="F47" s="106" t="s">
        <v>390</v>
      </c>
      <c r="G47" s="72">
        <f t="shared" si="0"/>
        <v>0</v>
      </c>
      <c r="H47" s="71">
        <v>0</v>
      </c>
      <c r="I47" s="71"/>
      <c r="J47" s="72"/>
      <c r="K47" s="71"/>
      <c r="L47" s="71"/>
      <c r="M47" s="71"/>
      <c r="N47" s="71"/>
      <c r="O47" s="71"/>
      <c r="P47" s="71"/>
      <c r="Q47" s="71"/>
      <c r="R47" s="71"/>
      <c r="S47" s="71"/>
      <c r="T47" s="73"/>
      <c r="U47" s="73"/>
      <c r="V47" s="73"/>
      <c r="W47" s="73"/>
      <c r="X47" s="73"/>
    </row>
    <row r="48" spans="1:24" s="86" customFormat="1" ht="20.25" customHeight="1">
      <c r="A48" s="22"/>
      <c r="B48" s="24"/>
      <c r="C48" s="24"/>
      <c r="D48" s="108"/>
      <c r="E48" s="109" t="s">
        <v>395</v>
      </c>
      <c r="F48" s="106" t="s">
        <v>394</v>
      </c>
      <c r="G48" s="72">
        <f t="shared" si="0"/>
        <v>0</v>
      </c>
      <c r="H48" s="71">
        <v>0</v>
      </c>
      <c r="I48" s="71"/>
      <c r="J48" s="72"/>
      <c r="K48" s="71"/>
      <c r="L48" s="71"/>
      <c r="M48" s="71"/>
      <c r="N48" s="71"/>
      <c r="O48" s="71"/>
      <c r="P48" s="71"/>
      <c r="Q48" s="71"/>
      <c r="R48" s="71"/>
      <c r="S48" s="71"/>
      <c r="T48" s="73"/>
      <c r="U48" s="73"/>
      <c r="V48" s="73"/>
      <c r="W48" s="73"/>
      <c r="X48" s="73"/>
    </row>
    <row r="49" spans="1:24" s="86" customFormat="1" ht="20.25" customHeight="1">
      <c r="A49" s="22"/>
      <c r="B49" s="24"/>
      <c r="C49" s="24"/>
      <c r="D49" s="108"/>
      <c r="E49" s="111" t="s">
        <v>436</v>
      </c>
      <c r="F49" s="106" t="s">
        <v>435</v>
      </c>
      <c r="G49" s="72">
        <f t="shared" si="0"/>
        <v>0</v>
      </c>
      <c r="H49" s="71">
        <v>0</v>
      </c>
      <c r="I49" s="71"/>
      <c r="J49" s="72"/>
      <c r="K49" s="71"/>
      <c r="L49" s="71"/>
      <c r="M49" s="71"/>
      <c r="N49" s="71"/>
      <c r="O49" s="71"/>
      <c r="P49" s="71"/>
      <c r="Q49" s="71"/>
      <c r="R49" s="71"/>
      <c r="S49" s="71"/>
      <c r="T49" s="73"/>
      <c r="U49" s="73"/>
      <c r="V49" s="73"/>
      <c r="W49" s="73"/>
      <c r="X49" s="73"/>
    </row>
    <row r="50" spans="1:24" ht="24.75" customHeight="1">
      <c r="A50" s="105" t="s">
        <v>214</v>
      </c>
      <c r="B50" s="106" t="s">
        <v>194</v>
      </c>
      <c r="C50" s="106" t="s">
        <v>215</v>
      </c>
      <c r="D50" s="106" t="s">
        <v>195</v>
      </c>
      <c r="E50" s="36" t="s">
        <v>216</v>
      </c>
      <c r="F50" s="38"/>
      <c r="G50" s="72">
        <f t="shared" si="0"/>
        <v>220085.40000000002</v>
      </c>
      <c r="H50" s="70">
        <f>H52</f>
        <v>38618.3</v>
      </c>
      <c r="I50" s="70">
        <f>I52</f>
        <v>181467.1</v>
      </c>
      <c r="J50" s="72">
        <f t="shared" si="1"/>
        <v>493000</v>
      </c>
      <c r="K50" s="70">
        <f>K52</f>
        <v>37000</v>
      </c>
      <c r="L50" s="70">
        <f>L52</f>
        <v>456000</v>
      </c>
      <c r="M50" s="71">
        <f t="shared" si="2"/>
        <v>540000</v>
      </c>
      <c r="N50" s="69">
        <f>N52</f>
        <v>40000</v>
      </c>
      <c r="O50" s="69">
        <f>O52</f>
        <v>500000</v>
      </c>
      <c r="P50" s="71">
        <f t="shared" si="3"/>
        <v>47000</v>
      </c>
      <c r="Q50" s="71">
        <f t="shared" si="4"/>
        <v>3000</v>
      </c>
      <c r="R50" s="71">
        <f t="shared" si="5"/>
        <v>44000</v>
      </c>
      <c r="S50" s="71">
        <f t="shared" si="6"/>
        <v>400000</v>
      </c>
      <c r="T50" s="74">
        <f>T52</f>
        <v>40000</v>
      </c>
      <c r="U50" s="74">
        <f>U52</f>
        <v>360000</v>
      </c>
      <c r="V50" s="73">
        <f t="shared" si="7"/>
        <v>410000</v>
      </c>
      <c r="W50" s="74">
        <f>W52</f>
        <v>40000</v>
      </c>
      <c r="X50" s="74">
        <f>X52</f>
        <v>370000</v>
      </c>
    </row>
    <row r="51" spans="1:24" ht="12.75" customHeight="1">
      <c r="A51" s="22"/>
      <c r="B51" s="24"/>
      <c r="C51" s="24"/>
      <c r="D51" s="108"/>
      <c r="E51" s="109" t="s">
        <v>200</v>
      </c>
      <c r="F51" s="108"/>
      <c r="G51" s="72"/>
      <c r="H51" s="71"/>
      <c r="I51" s="71"/>
      <c r="J51" s="72"/>
      <c r="K51" s="71"/>
      <c r="L51" s="71"/>
      <c r="M51" s="71"/>
      <c r="N51" s="71"/>
      <c r="O51" s="71"/>
      <c r="P51" s="71"/>
      <c r="Q51" s="71"/>
      <c r="R51" s="71"/>
      <c r="S51" s="71"/>
      <c r="T51" s="73"/>
      <c r="U51" s="74"/>
      <c r="V51" s="73"/>
      <c r="W51" s="73"/>
      <c r="X51" s="74"/>
    </row>
    <row r="52" spans="1:24" s="86" customFormat="1" ht="33" customHeight="1">
      <c r="A52" s="82" t="s">
        <v>217</v>
      </c>
      <c r="B52" s="83" t="s">
        <v>194</v>
      </c>
      <c r="C52" s="83" t="s">
        <v>215</v>
      </c>
      <c r="D52" s="83" t="s">
        <v>198</v>
      </c>
      <c r="E52" s="110" t="s">
        <v>216</v>
      </c>
      <c r="F52" s="104"/>
      <c r="G52" s="72">
        <f t="shared" si="0"/>
        <v>220085.40000000002</v>
      </c>
      <c r="H52" s="69">
        <f>H57+H59+H60+H61+H62+H63+H64+H65+H66+H58</f>
        <v>38618.3</v>
      </c>
      <c r="I52" s="69">
        <f>I68+I69+I70+I72</f>
        <v>181467.1</v>
      </c>
      <c r="J52" s="72">
        <f t="shared" si="1"/>
        <v>493000</v>
      </c>
      <c r="K52" s="71">
        <f>K57+K58+K59+K60+K62+K63+K65+K66</f>
        <v>37000</v>
      </c>
      <c r="L52" s="71">
        <f>L67+L68+L69+L70+L71+L72</f>
        <v>456000</v>
      </c>
      <c r="M52" s="71">
        <f t="shared" si="2"/>
        <v>540000</v>
      </c>
      <c r="N52" s="71">
        <f>N57+N59+N60+N62+N63+N65+N66</f>
        <v>40000</v>
      </c>
      <c r="O52" s="71">
        <f>O68+O70+O69+O72</f>
        <v>500000</v>
      </c>
      <c r="P52" s="71">
        <f t="shared" si="3"/>
        <v>47000</v>
      </c>
      <c r="Q52" s="71">
        <f t="shared" si="4"/>
        <v>3000</v>
      </c>
      <c r="R52" s="71">
        <f t="shared" si="5"/>
        <v>44000</v>
      </c>
      <c r="S52" s="71">
        <f t="shared" si="6"/>
        <v>400000</v>
      </c>
      <c r="T52" s="74">
        <f>T57+T59+T60+T62+T63+T65+T66</f>
        <v>40000</v>
      </c>
      <c r="U52" s="74">
        <f>U68+U69+U72</f>
        <v>360000</v>
      </c>
      <c r="V52" s="73">
        <f t="shared" si="7"/>
        <v>410000</v>
      </c>
      <c r="W52" s="74">
        <f>W57+W59+W60+W62+W63+W65+W66</f>
        <v>40000</v>
      </c>
      <c r="X52" s="74">
        <f>X68+X69+X72</f>
        <v>370000</v>
      </c>
    </row>
    <row r="53" spans="1:24" ht="19.5" customHeight="1">
      <c r="A53" s="22"/>
      <c r="B53" s="24"/>
      <c r="C53" s="24"/>
      <c r="D53" s="108"/>
      <c r="E53" s="109" t="s">
        <v>5</v>
      </c>
      <c r="F53" s="108"/>
      <c r="G53" s="72"/>
      <c r="H53" s="71"/>
      <c r="I53" s="71"/>
      <c r="J53" s="72"/>
      <c r="K53" s="71"/>
      <c r="L53" s="71"/>
      <c r="M53" s="71"/>
      <c r="N53" s="71"/>
      <c r="O53" s="71"/>
      <c r="P53" s="71"/>
      <c r="Q53" s="71"/>
      <c r="R53" s="71"/>
      <c r="S53" s="71"/>
      <c r="T53" s="73"/>
      <c r="U53" s="73"/>
      <c r="V53" s="73"/>
      <c r="W53" s="73"/>
      <c r="X53" s="73"/>
    </row>
    <row r="54" spans="1:24" ht="49.5" customHeight="1">
      <c r="A54" s="22"/>
      <c r="B54" s="24"/>
      <c r="C54" s="24"/>
      <c r="D54" s="108"/>
      <c r="E54" s="36" t="s">
        <v>557</v>
      </c>
      <c r="F54" s="37"/>
      <c r="G54" s="72"/>
      <c r="H54" s="69"/>
      <c r="I54" s="69"/>
      <c r="J54" s="72"/>
      <c r="K54" s="69"/>
      <c r="L54" s="69"/>
      <c r="M54" s="71"/>
      <c r="N54" s="71"/>
      <c r="O54" s="71"/>
      <c r="P54" s="71"/>
      <c r="Q54" s="71"/>
      <c r="R54" s="71"/>
      <c r="S54" s="71"/>
      <c r="T54" s="73"/>
      <c r="U54" s="73"/>
      <c r="V54" s="73"/>
      <c r="W54" s="73"/>
      <c r="X54" s="73"/>
    </row>
    <row r="55" spans="1:24" s="86" customFormat="1" ht="21" customHeight="1">
      <c r="A55" s="11"/>
      <c r="B55" s="13"/>
      <c r="C55" s="13"/>
      <c r="D55" s="104"/>
      <c r="E55" s="110" t="s">
        <v>501</v>
      </c>
      <c r="F55" s="83" t="s">
        <v>502</v>
      </c>
      <c r="G55" s="72"/>
      <c r="H55" s="71"/>
      <c r="I55" s="71"/>
      <c r="J55" s="72"/>
      <c r="K55" s="71"/>
      <c r="L55" s="71"/>
      <c r="M55" s="71"/>
      <c r="N55" s="71"/>
      <c r="O55" s="71"/>
      <c r="P55" s="71"/>
      <c r="Q55" s="71"/>
      <c r="R55" s="71"/>
      <c r="S55" s="71"/>
      <c r="T55" s="73"/>
      <c r="U55" s="73"/>
      <c r="V55" s="73"/>
      <c r="W55" s="73"/>
      <c r="X55" s="73"/>
    </row>
    <row r="56" spans="1:24" ht="36.75" customHeight="1">
      <c r="A56" s="22"/>
      <c r="B56" s="24"/>
      <c r="C56" s="24"/>
      <c r="D56" s="108"/>
      <c r="E56" s="36" t="s">
        <v>558</v>
      </c>
      <c r="F56" s="37"/>
      <c r="G56" s="72"/>
      <c r="H56" s="69"/>
      <c r="I56" s="69"/>
      <c r="J56" s="72"/>
      <c r="K56" s="69"/>
      <c r="L56" s="69"/>
      <c r="M56" s="71"/>
      <c r="N56" s="71"/>
      <c r="O56" s="71"/>
      <c r="P56" s="71"/>
      <c r="Q56" s="71"/>
      <c r="R56" s="71"/>
      <c r="S56" s="71"/>
      <c r="T56" s="73"/>
      <c r="U56" s="73"/>
      <c r="V56" s="73"/>
      <c r="W56" s="73"/>
      <c r="X56" s="73"/>
    </row>
    <row r="57" spans="1:24" s="86" customFormat="1" ht="15.75" customHeight="1">
      <c r="A57" s="11"/>
      <c r="B57" s="13"/>
      <c r="C57" s="13"/>
      <c r="D57" s="104"/>
      <c r="E57" s="113" t="s">
        <v>580</v>
      </c>
      <c r="F57" s="83">
        <v>4115</v>
      </c>
      <c r="G57" s="72">
        <f t="shared" si="0"/>
        <v>282</v>
      </c>
      <c r="H57" s="71">
        <v>282</v>
      </c>
      <c r="I57" s="71"/>
      <c r="J57" s="72">
        <f t="shared" si="1"/>
        <v>1500</v>
      </c>
      <c r="K57" s="71">
        <v>1500</v>
      </c>
      <c r="L57" s="71"/>
      <c r="M57" s="71">
        <f t="shared" si="2"/>
        <v>1500</v>
      </c>
      <c r="N57" s="71">
        <v>1500</v>
      </c>
      <c r="O57" s="71"/>
      <c r="P57" s="71">
        <f t="shared" si="3"/>
        <v>0</v>
      </c>
      <c r="Q57" s="71">
        <f t="shared" si="4"/>
        <v>0</v>
      </c>
      <c r="R57" s="71">
        <f t="shared" si="5"/>
        <v>0</v>
      </c>
      <c r="S57" s="71">
        <f t="shared" si="6"/>
        <v>1500</v>
      </c>
      <c r="T57" s="73">
        <v>1500</v>
      </c>
      <c r="U57" s="73"/>
      <c r="V57" s="73">
        <f t="shared" si="7"/>
        <v>1500</v>
      </c>
      <c r="W57" s="73">
        <v>1500</v>
      </c>
      <c r="X57" s="73"/>
    </row>
    <row r="58" spans="1:24" s="86" customFormat="1" ht="15.75" customHeight="1">
      <c r="A58" s="11"/>
      <c r="B58" s="13"/>
      <c r="C58" s="13"/>
      <c r="D58" s="104"/>
      <c r="E58" s="113" t="s">
        <v>596</v>
      </c>
      <c r="F58" s="83">
        <v>4212</v>
      </c>
      <c r="G58" s="72">
        <f t="shared" si="0"/>
        <v>233.9</v>
      </c>
      <c r="H58" s="71">
        <v>233.9</v>
      </c>
      <c r="I58" s="71"/>
      <c r="J58" s="72">
        <f t="shared" si="1"/>
        <v>0</v>
      </c>
      <c r="K58" s="71">
        <v>0</v>
      </c>
      <c r="L58" s="71"/>
      <c r="M58" s="71">
        <f t="shared" si="2"/>
        <v>0</v>
      </c>
      <c r="N58" s="71"/>
      <c r="O58" s="71"/>
      <c r="P58" s="71">
        <f t="shared" si="3"/>
        <v>0</v>
      </c>
      <c r="Q58" s="71">
        <f t="shared" si="4"/>
        <v>0</v>
      </c>
      <c r="R58" s="71">
        <f t="shared" si="5"/>
        <v>0</v>
      </c>
      <c r="S58" s="71">
        <f t="shared" si="6"/>
        <v>0</v>
      </c>
      <c r="T58" s="73"/>
      <c r="U58" s="73"/>
      <c r="V58" s="73">
        <f t="shared" si="7"/>
        <v>0</v>
      </c>
      <c r="W58" s="73"/>
      <c r="X58" s="73"/>
    </row>
    <row r="59" spans="1:24" s="86" customFormat="1" ht="15.75" customHeight="1">
      <c r="A59" s="11"/>
      <c r="B59" s="13"/>
      <c r="C59" s="13"/>
      <c r="D59" s="104"/>
      <c r="E59" s="113" t="s">
        <v>601</v>
      </c>
      <c r="F59" s="83">
        <v>4221</v>
      </c>
      <c r="G59" s="72">
        <f t="shared" si="0"/>
        <v>379</v>
      </c>
      <c r="H59" s="71">
        <v>379</v>
      </c>
      <c r="I59" s="71"/>
      <c r="J59" s="72">
        <f t="shared" si="1"/>
        <v>1000</v>
      </c>
      <c r="K59" s="71">
        <v>1000</v>
      </c>
      <c r="L59" s="71"/>
      <c r="M59" s="71">
        <f t="shared" si="2"/>
        <v>1000</v>
      </c>
      <c r="N59" s="71">
        <v>1000</v>
      </c>
      <c r="O59" s="71"/>
      <c r="P59" s="71">
        <f t="shared" si="3"/>
        <v>0</v>
      </c>
      <c r="Q59" s="71">
        <f t="shared" si="4"/>
        <v>0</v>
      </c>
      <c r="R59" s="71">
        <f t="shared" si="5"/>
        <v>0</v>
      </c>
      <c r="S59" s="71">
        <f t="shared" si="6"/>
        <v>1000</v>
      </c>
      <c r="T59" s="73">
        <v>1000</v>
      </c>
      <c r="U59" s="73"/>
      <c r="V59" s="73">
        <f t="shared" si="7"/>
        <v>1000</v>
      </c>
      <c r="W59" s="73">
        <v>1000</v>
      </c>
      <c r="X59" s="73"/>
    </row>
    <row r="60" spans="1:24" s="86" customFormat="1" ht="15.75" customHeight="1">
      <c r="A60" s="11"/>
      <c r="B60" s="13"/>
      <c r="C60" s="13"/>
      <c r="D60" s="104"/>
      <c r="E60" s="113" t="s">
        <v>597</v>
      </c>
      <c r="F60" s="83">
        <v>4239</v>
      </c>
      <c r="G60" s="72">
        <f t="shared" si="0"/>
        <v>9149.7</v>
      </c>
      <c r="H60" s="71">
        <v>9149.7</v>
      </c>
      <c r="I60" s="71"/>
      <c r="J60" s="72">
        <f t="shared" si="1"/>
        <v>7000</v>
      </c>
      <c r="K60" s="71">
        <v>7000</v>
      </c>
      <c r="L60" s="71"/>
      <c r="M60" s="71">
        <f t="shared" si="2"/>
        <v>7000</v>
      </c>
      <c r="N60" s="71">
        <v>7000</v>
      </c>
      <c r="O60" s="71"/>
      <c r="P60" s="71">
        <f t="shared" si="3"/>
        <v>0</v>
      </c>
      <c r="Q60" s="71">
        <f t="shared" si="4"/>
        <v>0</v>
      </c>
      <c r="R60" s="71">
        <f t="shared" si="5"/>
        <v>0</v>
      </c>
      <c r="S60" s="71">
        <f t="shared" si="6"/>
        <v>7000</v>
      </c>
      <c r="T60" s="73">
        <v>7000</v>
      </c>
      <c r="U60" s="73"/>
      <c r="V60" s="73">
        <f t="shared" si="7"/>
        <v>7000</v>
      </c>
      <c r="W60" s="73">
        <v>7000</v>
      </c>
      <c r="X60" s="73"/>
    </row>
    <row r="61" spans="1:24" s="86" customFormat="1" ht="15.75" customHeight="1">
      <c r="A61" s="11"/>
      <c r="B61" s="13"/>
      <c r="C61" s="13"/>
      <c r="D61" s="104"/>
      <c r="E61" s="113"/>
      <c r="F61" s="83">
        <v>4251</v>
      </c>
      <c r="G61" s="72">
        <f t="shared" si="0"/>
        <v>0</v>
      </c>
      <c r="H61" s="71"/>
      <c r="I61" s="71"/>
      <c r="J61" s="72"/>
      <c r="K61" s="71"/>
      <c r="L61" s="71"/>
      <c r="M61" s="71">
        <f t="shared" si="2"/>
        <v>0</v>
      </c>
      <c r="N61" s="71"/>
      <c r="O61" s="71"/>
      <c r="P61" s="71">
        <f t="shared" si="3"/>
        <v>0</v>
      </c>
      <c r="Q61" s="71">
        <f t="shared" si="4"/>
        <v>0</v>
      </c>
      <c r="R61" s="71">
        <f t="shared" si="5"/>
        <v>0</v>
      </c>
      <c r="S61" s="71">
        <f t="shared" si="6"/>
        <v>0</v>
      </c>
      <c r="T61" s="73"/>
      <c r="U61" s="73"/>
      <c r="V61" s="73">
        <f t="shared" si="7"/>
        <v>0</v>
      </c>
      <c r="W61" s="73"/>
      <c r="X61" s="73"/>
    </row>
    <row r="62" spans="1:24" s="86" customFormat="1" ht="15.75" customHeight="1">
      <c r="A62" s="11"/>
      <c r="B62" s="13"/>
      <c r="C62" s="13"/>
      <c r="D62" s="104"/>
      <c r="E62" s="113" t="s">
        <v>598</v>
      </c>
      <c r="F62" s="83">
        <v>4269</v>
      </c>
      <c r="G62" s="72">
        <f t="shared" si="0"/>
        <v>3015.7</v>
      </c>
      <c r="H62" s="71">
        <v>3015.7</v>
      </c>
      <c r="I62" s="71"/>
      <c r="J62" s="72">
        <f t="shared" si="1"/>
        <v>3500</v>
      </c>
      <c r="K62" s="71">
        <v>3500</v>
      </c>
      <c r="L62" s="71"/>
      <c r="M62" s="71">
        <f t="shared" si="2"/>
        <v>3500</v>
      </c>
      <c r="N62" s="71">
        <v>3500</v>
      </c>
      <c r="O62" s="71"/>
      <c r="P62" s="71">
        <f t="shared" si="3"/>
        <v>0</v>
      </c>
      <c r="Q62" s="71">
        <f t="shared" si="4"/>
        <v>0</v>
      </c>
      <c r="R62" s="71">
        <f t="shared" si="5"/>
        <v>0</v>
      </c>
      <c r="S62" s="71">
        <f t="shared" si="6"/>
        <v>3500</v>
      </c>
      <c r="T62" s="73">
        <v>3500</v>
      </c>
      <c r="U62" s="73"/>
      <c r="V62" s="73">
        <f t="shared" si="7"/>
        <v>3500</v>
      </c>
      <c r="W62" s="73">
        <v>3500</v>
      </c>
      <c r="X62" s="73"/>
    </row>
    <row r="63" spans="1:24" s="86" customFormat="1" ht="30" customHeight="1">
      <c r="A63" s="11"/>
      <c r="B63" s="13"/>
      <c r="C63" s="13"/>
      <c r="D63" s="104"/>
      <c r="E63" s="113" t="s">
        <v>599</v>
      </c>
      <c r="F63" s="83">
        <v>4637</v>
      </c>
      <c r="G63" s="72">
        <f t="shared" si="0"/>
        <v>8141.3</v>
      </c>
      <c r="H63" s="71">
        <v>8141.3</v>
      </c>
      <c r="I63" s="71"/>
      <c r="J63" s="72">
        <f t="shared" si="1"/>
        <v>2000</v>
      </c>
      <c r="K63" s="71">
        <v>2000</v>
      </c>
      <c r="L63" s="71"/>
      <c r="M63" s="71">
        <f t="shared" si="2"/>
        <v>2000</v>
      </c>
      <c r="N63" s="71">
        <v>2000</v>
      </c>
      <c r="O63" s="71"/>
      <c r="P63" s="71">
        <f t="shared" si="3"/>
        <v>0</v>
      </c>
      <c r="Q63" s="71">
        <f t="shared" si="4"/>
        <v>0</v>
      </c>
      <c r="R63" s="71">
        <f t="shared" si="5"/>
        <v>0</v>
      </c>
      <c r="S63" s="71">
        <f t="shared" si="6"/>
        <v>2000</v>
      </c>
      <c r="T63" s="73">
        <v>2000</v>
      </c>
      <c r="U63" s="73"/>
      <c r="V63" s="73">
        <f t="shared" si="7"/>
        <v>2000</v>
      </c>
      <c r="W63" s="73">
        <v>2000</v>
      </c>
      <c r="X63" s="73"/>
    </row>
    <row r="64" spans="1:24" s="86" customFormat="1" ht="30" customHeight="1">
      <c r="A64" s="11"/>
      <c r="B64" s="13"/>
      <c r="C64" s="13"/>
      <c r="D64" s="104"/>
      <c r="E64" s="113"/>
      <c r="F64" s="83">
        <v>4657</v>
      </c>
      <c r="G64" s="72">
        <f t="shared" si="0"/>
        <v>4316.1</v>
      </c>
      <c r="H64" s="71">
        <v>4316.1</v>
      </c>
      <c r="I64" s="71"/>
      <c r="J64" s="72"/>
      <c r="K64" s="71"/>
      <c r="L64" s="71"/>
      <c r="M64" s="71"/>
      <c r="N64" s="71"/>
      <c r="O64" s="71"/>
      <c r="P64" s="71"/>
      <c r="Q64" s="71"/>
      <c r="R64" s="71"/>
      <c r="S64" s="71"/>
      <c r="T64" s="73"/>
      <c r="U64" s="73"/>
      <c r="V64" s="73"/>
      <c r="W64" s="73"/>
      <c r="X64" s="73"/>
    </row>
    <row r="65" spans="1:24" s="86" customFormat="1" ht="30" customHeight="1">
      <c r="A65" s="11"/>
      <c r="B65" s="13"/>
      <c r="C65" s="13"/>
      <c r="D65" s="104"/>
      <c r="E65" s="113" t="s">
        <v>600</v>
      </c>
      <c r="F65" s="83">
        <v>4819</v>
      </c>
      <c r="G65" s="72">
        <f t="shared" si="0"/>
        <v>150</v>
      </c>
      <c r="H65" s="71">
        <v>150</v>
      </c>
      <c r="I65" s="71"/>
      <c r="J65" s="72">
        <f t="shared" si="1"/>
        <v>0</v>
      </c>
      <c r="K65" s="71">
        <v>0</v>
      </c>
      <c r="L65" s="71"/>
      <c r="M65" s="71">
        <f t="shared" si="2"/>
        <v>0</v>
      </c>
      <c r="N65" s="71">
        <v>0</v>
      </c>
      <c r="O65" s="71"/>
      <c r="P65" s="71">
        <f t="shared" si="3"/>
        <v>0</v>
      </c>
      <c r="Q65" s="71">
        <f t="shared" si="4"/>
        <v>0</v>
      </c>
      <c r="R65" s="71">
        <f t="shared" si="5"/>
        <v>0</v>
      </c>
      <c r="S65" s="71">
        <f t="shared" si="6"/>
        <v>0</v>
      </c>
      <c r="T65" s="73">
        <v>0</v>
      </c>
      <c r="U65" s="73"/>
      <c r="V65" s="73">
        <f t="shared" si="7"/>
        <v>0</v>
      </c>
      <c r="W65" s="73">
        <v>0</v>
      </c>
      <c r="X65" s="73"/>
    </row>
    <row r="66" spans="1:24" s="86" customFormat="1" ht="15.75" customHeight="1">
      <c r="A66" s="11"/>
      <c r="B66" s="13"/>
      <c r="C66" s="13"/>
      <c r="D66" s="104"/>
      <c r="E66" s="110" t="s">
        <v>501</v>
      </c>
      <c r="F66" s="83" t="s">
        <v>502</v>
      </c>
      <c r="G66" s="72">
        <f t="shared" si="0"/>
        <v>12950.6</v>
      </c>
      <c r="H66" s="71">
        <v>12950.6</v>
      </c>
      <c r="I66" s="71"/>
      <c r="J66" s="72">
        <f t="shared" si="1"/>
        <v>22000</v>
      </c>
      <c r="K66" s="71">
        <v>22000</v>
      </c>
      <c r="L66" s="71"/>
      <c r="M66" s="71">
        <f t="shared" si="2"/>
        <v>25000</v>
      </c>
      <c r="N66" s="71">
        <v>25000</v>
      </c>
      <c r="O66" s="71"/>
      <c r="P66" s="71">
        <f t="shared" si="3"/>
        <v>3000</v>
      </c>
      <c r="Q66" s="71">
        <f t="shared" si="4"/>
        <v>3000</v>
      </c>
      <c r="R66" s="71">
        <f t="shared" si="5"/>
        <v>0</v>
      </c>
      <c r="S66" s="71">
        <f t="shared" si="6"/>
        <v>25000</v>
      </c>
      <c r="T66" s="73">
        <v>25000</v>
      </c>
      <c r="U66" s="73"/>
      <c r="V66" s="73">
        <f t="shared" si="7"/>
        <v>25000</v>
      </c>
      <c r="W66" s="73">
        <v>25000</v>
      </c>
      <c r="X66" s="73"/>
    </row>
    <row r="67" spans="1:24" s="86" customFormat="1" ht="15.75" customHeight="1">
      <c r="A67" s="11"/>
      <c r="B67" s="13"/>
      <c r="C67" s="13"/>
      <c r="D67" s="104"/>
      <c r="E67" s="110" t="s">
        <v>522</v>
      </c>
      <c r="F67" s="83">
        <v>5112</v>
      </c>
      <c r="G67" s="72">
        <f aca="true" t="shared" si="8" ref="G67:G132">H67+I67</f>
        <v>0</v>
      </c>
      <c r="H67" s="71"/>
      <c r="I67" s="71"/>
      <c r="J67" s="72">
        <f t="shared" si="1"/>
        <v>0</v>
      </c>
      <c r="K67" s="71"/>
      <c r="L67" s="71"/>
      <c r="M67" s="71">
        <f t="shared" si="2"/>
        <v>0</v>
      </c>
      <c r="N67" s="71"/>
      <c r="O67" s="71"/>
      <c r="P67" s="71">
        <f t="shared" si="3"/>
        <v>0</v>
      </c>
      <c r="Q67" s="71">
        <f t="shared" si="4"/>
        <v>0</v>
      </c>
      <c r="R67" s="71">
        <f t="shared" si="5"/>
        <v>0</v>
      </c>
      <c r="S67" s="71">
        <f t="shared" si="6"/>
        <v>0</v>
      </c>
      <c r="T67" s="73"/>
      <c r="U67" s="73"/>
      <c r="V67" s="73">
        <f t="shared" si="7"/>
        <v>0</v>
      </c>
      <c r="W67" s="73"/>
      <c r="X67" s="73"/>
    </row>
    <row r="68" spans="1:24" s="86" customFormat="1" ht="15.75" customHeight="1">
      <c r="A68" s="11"/>
      <c r="B68" s="13"/>
      <c r="C68" s="13"/>
      <c r="D68" s="104"/>
      <c r="E68" s="110" t="s">
        <v>524</v>
      </c>
      <c r="F68" s="83">
        <v>5113</v>
      </c>
      <c r="G68" s="72">
        <f t="shared" si="8"/>
        <v>103450.5</v>
      </c>
      <c r="H68" s="71"/>
      <c r="I68" s="71">
        <v>103450.5</v>
      </c>
      <c r="J68" s="72">
        <f t="shared" si="1"/>
        <v>365000</v>
      </c>
      <c r="K68" s="71"/>
      <c r="L68" s="71">
        <v>365000</v>
      </c>
      <c r="M68" s="71">
        <f t="shared" si="2"/>
        <v>415000</v>
      </c>
      <c r="N68" s="71"/>
      <c r="O68" s="71">
        <v>415000</v>
      </c>
      <c r="P68" s="71">
        <f t="shared" si="3"/>
        <v>50000</v>
      </c>
      <c r="Q68" s="71">
        <f t="shared" si="4"/>
        <v>0</v>
      </c>
      <c r="R68" s="71">
        <f t="shared" si="5"/>
        <v>50000</v>
      </c>
      <c r="S68" s="71">
        <f t="shared" si="6"/>
        <v>280000</v>
      </c>
      <c r="T68" s="73"/>
      <c r="U68" s="73">
        <v>280000</v>
      </c>
      <c r="V68" s="73">
        <f t="shared" si="7"/>
        <v>280000</v>
      </c>
      <c r="W68" s="73"/>
      <c r="X68" s="73">
        <v>280000</v>
      </c>
    </row>
    <row r="69" spans="1:24" s="86" customFormat="1" ht="15.75" customHeight="1">
      <c r="A69" s="11"/>
      <c r="B69" s="13"/>
      <c r="C69" s="13"/>
      <c r="D69" s="104"/>
      <c r="E69" s="110" t="s">
        <v>616</v>
      </c>
      <c r="F69" s="83">
        <v>5122</v>
      </c>
      <c r="G69" s="72">
        <f t="shared" si="8"/>
        <v>40963.4</v>
      </c>
      <c r="H69" s="71"/>
      <c r="I69" s="71">
        <v>40963.4</v>
      </c>
      <c r="J69" s="72">
        <f t="shared" si="1"/>
        <v>25000</v>
      </c>
      <c r="K69" s="71"/>
      <c r="L69" s="71">
        <v>25000</v>
      </c>
      <c r="M69" s="71">
        <f t="shared" si="2"/>
        <v>25000</v>
      </c>
      <c r="N69" s="71"/>
      <c r="O69" s="71">
        <v>25000</v>
      </c>
      <c r="P69" s="71">
        <f t="shared" si="3"/>
        <v>0</v>
      </c>
      <c r="Q69" s="71">
        <f t="shared" si="4"/>
        <v>0</v>
      </c>
      <c r="R69" s="71">
        <f t="shared" si="5"/>
        <v>0</v>
      </c>
      <c r="S69" s="71">
        <f t="shared" si="6"/>
        <v>40000</v>
      </c>
      <c r="T69" s="73"/>
      <c r="U69" s="73">
        <v>40000</v>
      </c>
      <c r="V69" s="73">
        <f t="shared" si="7"/>
        <v>40000</v>
      </c>
      <c r="W69" s="73"/>
      <c r="X69" s="73">
        <v>40000</v>
      </c>
    </row>
    <row r="70" spans="1:24" s="86" customFormat="1" ht="15.75" customHeight="1">
      <c r="A70" s="11"/>
      <c r="B70" s="13"/>
      <c r="C70" s="13"/>
      <c r="D70" s="104"/>
      <c r="E70" s="109" t="s">
        <v>606</v>
      </c>
      <c r="F70" s="83">
        <v>5129</v>
      </c>
      <c r="G70" s="72">
        <f t="shared" si="8"/>
        <v>509.2</v>
      </c>
      <c r="H70" s="71"/>
      <c r="I70" s="71">
        <v>509.2</v>
      </c>
      <c r="J70" s="72">
        <f t="shared" si="1"/>
        <v>0</v>
      </c>
      <c r="K70" s="71"/>
      <c r="L70" s="71">
        <v>0</v>
      </c>
      <c r="M70" s="71">
        <f t="shared" si="2"/>
        <v>0</v>
      </c>
      <c r="N70" s="71"/>
      <c r="O70" s="71"/>
      <c r="P70" s="71">
        <f t="shared" si="3"/>
        <v>0</v>
      </c>
      <c r="Q70" s="71">
        <f t="shared" si="4"/>
        <v>0</v>
      </c>
      <c r="R70" s="71">
        <f t="shared" si="5"/>
        <v>0</v>
      </c>
      <c r="S70" s="71">
        <f t="shared" si="6"/>
        <v>0</v>
      </c>
      <c r="T70" s="73"/>
      <c r="U70" s="73"/>
      <c r="V70" s="73">
        <f t="shared" si="7"/>
        <v>0</v>
      </c>
      <c r="W70" s="73"/>
      <c r="X70" s="73"/>
    </row>
    <row r="71" spans="1:24" s="86" customFormat="1" ht="15.75" customHeight="1">
      <c r="A71" s="11"/>
      <c r="B71" s="13"/>
      <c r="C71" s="13"/>
      <c r="D71" s="104"/>
      <c r="E71" s="110"/>
      <c r="F71" s="83">
        <v>5132</v>
      </c>
      <c r="G71" s="72">
        <f t="shared" si="8"/>
        <v>0</v>
      </c>
      <c r="H71" s="71"/>
      <c r="I71" s="71"/>
      <c r="J71" s="72">
        <f t="shared" si="1"/>
        <v>0</v>
      </c>
      <c r="K71" s="71"/>
      <c r="L71" s="71">
        <v>0</v>
      </c>
      <c r="M71" s="71">
        <f t="shared" si="2"/>
        <v>0</v>
      </c>
      <c r="N71" s="71"/>
      <c r="O71" s="71"/>
      <c r="P71" s="71">
        <f t="shared" si="3"/>
        <v>0</v>
      </c>
      <c r="Q71" s="71">
        <f t="shared" si="4"/>
        <v>0</v>
      </c>
      <c r="R71" s="71">
        <f t="shared" si="5"/>
        <v>0</v>
      </c>
      <c r="S71" s="71">
        <f t="shared" si="6"/>
        <v>0</v>
      </c>
      <c r="T71" s="73"/>
      <c r="U71" s="73"/>
      <c r="V71" s="73">
        <f t="shared" si="7"/>
        <v>0</v>
      </c>
      <c r="W71" s="73"/>
      <c r="X71" s="73"/>
    </row>
    <row r="72" spans="1:24" s="86" customFormat="1" ht="15.75" customHeight="1">
      <c r="A72" s="11"/>
      <c r="B72" s="13"/>
      <c r="C72" s="13"/>
      <c r="D72" s="104"/>
      <c r="E72" s="109" t="s">
        <v>539</v>
      </c>
      <c r="F72" s="83">
        <v>5134</v>
      </c>
      <c r="G72" s="72">
        <f t="shared" si="8"/>
        <v>36544</v>
      </c>
      <c r="H72" s="71"/>
      <c r="I72" s="71">
        <v>36544</v>
      </c>
      <c r="J72" s="72">
        <f t="shared" si="1"/>
        <v>66000</v>
      </c>
      <c r="K72" s="71"/>
      <c r="L72" s="71">
        <v>66000</v>
      </c>
      <c r="M72" s="71">
        <f t="shared" si="2"/>
        <v>60000</v>
      </c>
      <c r="N72" s="71"/>
      <c r="O72" s="71">
        <v>60000</v>
      </c>
      <c r="P72" s="71">
        <f t="shared" si="3"/>
        <v>-6000</v>
      </c>
      <c r="Q72" s="71">
        <f t="shared" si="4"/>
        <v>0</v>
      </c>
      <c r="R72" s="71">
        <f t="shared" si="5"/>
        <v>-6000</v>
      </c>
      <c r="S72" s="71">
        <f t="shared" si="6"/>
        <v>40000</v>
      </c>
      <c r="T72" s="73"/>
      <c r="U72" s="73">
        <v>40000</v>
      </c>
      <c r="V72" s="73">
        <f t="shared" si="7"/>
        <v>50000</v>
      </c>
      <c r="W72" s="73"/>
      <c r="X72" s="73">
        <v>50000</v>
      </c>
    </row>
    <row r="73" spans="1:24" s="86" customFormat="1" ht="25.5" customHeight="1">
      <c r="A73" s="82">
        <v>2300</v>
      </c>
      <c r="B73" s="83">
        <v>3</v>
      </c>
      <c r="C73" s="83" t="s">
        <v>195</v>
      </c>
      <c r="D73" s="83" t="s">
        <v>195</v>
      </c>
      <c r="E73" s="66" t="s">
        <v>602</v>
      </c>
      <c r="F73" s="32"/>
      <c r="G73" s="72">
        <f t="shared" si="8"/>
        <v>950</v>
      </c>
      <c r="H73" s="72">
        <f>H75+H76</f>
        <v>950</v>
      </c>
      <c r="I73" s="72"/>
      <c r="J73" s="72">
        <f t="shared" si="1"/>
        <v>11000</v>
      </c>
      <c r="K73" s="70">
        <f>K75+K76</f>
        <v>11000</v>
      </c>
      <c r="L73" s="72"/>
      <c r="M73" s="71">
        <f t="shared" si="2"/>
        <v>11000</v>
      </c>
      <c r="N73" s="69">
        <f>N75+N79</f>
        <v>11000</v>
      </c>
      <c r="O73" s="71"/>
      <c r="P73" s="71">
        <f t="shared" si="3"/>
        <v>0</v>
      </c>
      <c r="Q73" s="71">
        <f t="shared" si="4"/>
        <v>0</v>
      </c>
      <c r="R73" s="71">
        <f t="shared" si="5"/>
        <v>0</v>
      </c>
      <c r="S73" s="71">
        <f t="shared" si="6"/>
        <v>16000</v>
      </c>
      <c r="T73" s="74">
        <f>T75+T76</f>
        <v>16000</v>
      </c>
      <c r="U73" s="73"/>
      <c r="V73" s="73">
        <f t="shared" si="7"/>
        <v>16000</v>
      </c>
      <c r="W73" s="73">
        <f>W75+W76</f>
        <v>16000</v>
      </c>
      <c r="X73" s="73"/>
    </row>
    <row r="74" spans="1:24" s="86" customFormat="1" ht="19.5" customHeight="1">
      <c r="A74" s="11"/>
      <c r="B74" s="13"/>
      <c r="C74" s="13"/>
      <c r="D74" s="104"/>
      <c r="E74" s="110" t="s">
        <v>5</v>
      </c>
      <c r="F74" s="104"/>
      <c r="G74" s="72"/>
      <c r="H74" s="71"/>
      <c r="I74" s="71"/>
      <c r="J74" s="72"/>
      <c r="K74" s="71"/>
      <c r="L74" s="71"/>
      <c r="M74" s="71"/>
      <c r="N74" s="71"/>
      <c r="O74" s="71"/>
      <c r="P74" s="71"/>
      <c r="Q74" s="71"/>
      <c r="R74" s="71"/>
      <c r="S74" s="71"/>
      <c r="T74" s="73"/>
      <c r="U74" s="73"/>
      <c r="V74" s="73"/>
      <c r="W74" s="73"/>
      <c r="X74" s="73"/>
    </row>
    <row r="75" spans="1:24" s="86" customFormat="1" ht="19.5" customHeight="1">
      <c r="A75" s="11">
        <v>2320</v>
      </c>
      <c r="B75" s="83">
        <v>3</v>
      </c>
      <c r="C75" s="83">
        <v>2</v>
      </c>
      <c r="D75" s="83" t="s">
        <v>195</v>
      </c>
      <c r="E75" s="110" t="s">
        <v>617</v>
      </c>
      <c r="F75" s="94">
        <v>4841</v>
      </c>
      <c r="G75" s="72">
        <f t="shared" si="8"/>
        <v>0</v>
      </c>
      <c r="H75" s="71"/>
      <c r="I75" s="71"/>
      <c r="J75" s="72">
        <f t="shared" si="1"/>
        <v>10000</v>
      </c>
      <c r="K75" s="71">
        <v>10000</v>
      </c>
      <c r="L75" s="71"/>
      <c r="M75" s="71">
        <f aca="true" t="shared" si="9" ref="M75:M140">N75+O75</f>
        <v>10000</v>
      </c>
      <c r="N75" s="71">
        <v>10000</v>
      </c>
      <c r="O75" s="71"/>
      <c r="P75" s="71">
        <f aca="true" t="shared" si="10" ref="P75:P140">Q75+R75</f>
        <v>0</v>
      </c>
      <c r="Q75" s="71">
        <f aca="true" t="shared" si="11" ref="Q75:Q140">N75-K75</f>
        <v>0</v>
      </c>
      <c r="R75" s="71">
        <f aca="true" t="shared" si="12" ref="R75:R140">O75-L75</f>
        <v>0</v>
      </c>
      <c r="S75" s="71">
        <f aca="true" t="shared" si="13" ref="S75:S140">T75+U75</f>
        <v>15000</v>
      </c>
      <c r="T75" s="73">
        <v>15000</v>
      </c>
      <c r="U75" s="73"/>
      <c r="V75" s="73">
        <f aca="true" t="shared" si="14" ref="V75:V140">W75+X75</f>
        <v>15000</v>
      </c>
      <c r="W75" s="73">
        <v>15000</v>
      </c>
      <c r="X75" s="73"/>
    </row>
    <row r="76" spans="1:24" s="86" customFormat="1" ht="27.75" customHeight="1">
      <c r="A76" s="82">
        <v>2330</v>
      </c>
      <c r="B76" s="83">
        <v>3</v>
      </c>
      <c r="C76" s="83">
        <v>3</v>
      </c>
      <c r="D76" s="83" t="s">
        <v>195</v>
      </c>
      <c r="E76" s="33" t="s">
        <v>603</v>
      </c>
      <c r="F76" s="34"/>
      <c r="G76" s="72">
        <f t="shared" si="8"/>
        <v>950</v>
      </c>
      <c r="H76" s="70">
        <f>H79</f>
        <v>950</v>
      </c>
      <c r="I76" s="70"/>
      <c r="J76" s="72">
        <f aca="true" t="shared" si="15" ref="J76:J145">K76+L76</f>
        <v>1000</v>
      </c>
      <c r="K76" s="70">
        <f>K79</f>
        <v>1000</v>
      </c>
      <c r="L76" s="70"/>
      <c r="M76" s="71">
        <f t="shared" si="9"/>
        <v>1000</v>
      </c>
      <c r="N76" s="71">
        <f>N79</f>
        <v>1000</v>
      </c>
      <c r="O76" s="71"/>
      <c r="P76" s="71">
        <f t="shared" si="10"/>
        <v>0</v>
      </c>
      <c r="Q76" s="71">
        <f t="shared" si="11"/>
        <v>0</v>
      </c>
      <c r="R76" s="71">
        <f t="shared" si="12"/>
        <v>0</v>
      </c>
      <c r="S76" s="71">
        <f t="shared" si="13"/>
        <v>1000</v>
      </c>
      <c r="T76" s="73">
        <v>1000</v>
      </c>
      <c r="U76" s="73"/>
      <c r="V76" s="73">
        <f t="shared" si="14"/>
        <v>1000</v>
      </c>
      <c r="W76" s="73">
        <v>1000</v>
      </c>
      <c r="X76" s="73"/>
    </row>
    <row r="77" spans="1:24" s="86" customFormat="1" ht="20.25" customHeight="1">
      <c r="A77" s="11"/>
      <c r="B77" s="13"/>
      <c r="C77" s="13"/>
      <c r="D77" s="104"/>
      <c r="E77" s="110" t="s">
        <v>200</v>
      </c>
      <c r="F77" s="104"/>
      <c r="G77" s="72"/>
      <c r="H77" s="71"/>
      <c r="I77" s="71"/>
      <c r="J77" s="72"/>
      <c r="K77" s="71"/>
      <c r="L77" s="71"/>
      <c r="M77" s="71"/>
      <c r="N77" s="71"/>
      <c r="O77" s="71"/>
      <c r="P77" s="71"/>
      <c r="Q77" s="71"/>
      <c r="R77" s="71"/>
      <c r="S77" s="71"/>
      <c r="T77" s="73"/>
      <c r="U77" s="73"/>
      <c r="V77" s="73"/>
      <c r="W77" s="73"/>
      <c r="X77" s="73"/>
    </row>
    <row r="78" spans="1:24" s="86" customFormat="1" ht="19.5" customHeight="1">
      <c r="A78" s="82">
        <v>2331</v>
      </c>
      <c r="B78" s="83">
        <v>3</v>
      </c>
      <c r="C78" s="83">
        <v>3</v>
      </c>
      <c r="D78" s="83" t="s">
        <v>198</v>
      </c>
      <c r="E78" s="110" t="s">
        <v>604</v>
      </c>
      <c r="F78" s="104"/>
      <c r="G78" s="72"/>
      <c r="H78" s="71"/>
      <c r="I78" s="71"/>
      <c r="J78" s="72"/>
      <c r="K78" s="71"/>
      <c r="L78" s="71"/>
      <c r="M78" s="71"/>
      <c r="N78" s="71"/>
      <c r="O78" s="71"/>
      <c r="P78" s="71"/>
      <c r="Q78" s="71"/>
      <c r="R78" s="71"/>
      <c r="S78" s="71"/>
      <c r="T78" s="73"/>
      <c r="U78" s="73"/>
      <c r="V78" s="73"/>
      <c r="W78" s="73"/>
      <c r="X78" s="73"/>
    </row>
    <row r="79" spans="1:24" s="86" customFormat="1" ht="20.25" customHeight="1">
      <c r="A79" s="11"/>
      <c r="B79" s="13"/>
      <c r="C79" s="13"/>
      <c r="D79" s="104"/>
      <c r="E79" s="113" t="s">
        <v>597</v>
      </c>
      <c r="F79" s="94">
        <v>4239</v>
      </c>
      <c r="G79" s="72">
        <f t="shared" si="8"/>
        <v>950</v>
      </c>
      <c r="H79" s="71">
        <v>950</v>
      </c>
      <c r="I79" s="71"/>
      <c r="J79" s="72">
        <f t="shared" si="15"/>
        <v>1000</v>
      </c>
      <c r="K79" s="71">
        <v>1000</v>
      </c>
      <c r="L79" s="71"/>
      <c r="M79" s="71">
        <f t="shared" si="9"/>
        <v>1000</v>
      </c>
      <c r="N79" s="71">
        <v>1000</v>
      </c>
      <c r="O79" s="71"/>
      <c r="P79" s="71">
        <f t="shared" si="10"/>
        <v>0</v>
      </c>
      <c r="Q79" s="71">
        <f t="shared" si="11"/>
        <v>0</v>
      </c>
      <c r="R79" s="71">
        <f t="shared" si="12"/>
        <v>0</v>
      </c>
      <c r="S79" s="71">
        <f t="shared" si="13"/>
        <v>1500</v>
      </c>
      <c r="T79" s="73">
        <v>1500</v>
      </c>
      <c r="U79" s="73"/>
      <c r="V79" s="73">
        <f t="shared" si="14"/>
        <v>1500</v>
      </c>
      <c r="W79" s="73">
        <v>1500</v>
      </c>
      <c r="X79" s="73"/>
    </row>
    <row r="80" spans="1:24" s="86" customFormat="1" ht="19.5" customHeight="1">
      <c r="A80" s="82" t="s">
        <v>228</v>
      </c>
      <c r="B80" s="83" t="s">
        <v>229</v>
      </c>
      <c r="C80" s="83" t="s">
        <v>195</v>
      </c>
      <c r="D80" s="83" t="s">
        <v>195</v>
      </c>
      <c r="E80" s="31" t="s">
        <v>230</v>
      </c>
      <c r="F80" s="32"/>
      <c r="G80" s="72">
        <f t="shared" si="8"/>
        <v>-246055.4830000003</v>
      </c>
      <c r="H80" s="72">
        <f>H84+H93+H98</f>
        <v>2131.3</v>
      </c>
      <c r="I80" s="72">
        <f>I93+I98+I110</f>
        <v>-248186.7830000003</v>
      </c>
      <c r="J80" s="72">
        <f t="shared" si="15"/>
        <v>-885525</v>
      </c>
      <c r="K80" s="72">
        <f>K84</f>
        <v>2000</v>
      </c>
      <c r="L80" s="72">
        <f>L93+L100+L110+L107</f>
        <v>-887525</v>
      </c>
      <c r="M80" s="71">
        <f t="shared" si="9"/>
        <v>-939400</v>
      </c>
      <c r="N80" s="69">
        <f>N84</f>
        <v>2000</v>
      </c>
      <c r="O80" s="69">
        <f>O93+O100+O110+O107</f>
        <v>-941400</v>
      </c>
      <c r="P80" s="71">
        <f t="shared" si="10"/>
        <v>-53875</v>
      </c>
      <c r="Q80" s="71">
        <f t="shared" si="11"/>
        <v>0</v>
      </c>
      <c r="R80" s="71">
        <f t="shared" si="12"/>
        <v>-53875</v>
      </c>
      <c r="S80" s="71">
        <f t="shared" si="13"/>
        <v>-259000</v>
      </c>
      <c r="T80" s="74">
        <f>T84</f>
        <v>4000</v>
      </c>
      <c r="U80" s="74">
        <f>U93+U98+U110</f>
        <v>-263000</v>
      </c>
      <c r="V80" s="73">
        <f t="shared" si="14"/>
        <v>-42000</v>
      </c>
      <c r="W80" s="74">
        <f>W84</f>
        <v>4000</v>
      </c>
      <c r="X80" s="74">
        <f>X93+X98+X110</f>
        <v>-46000</v>
      </c>
    </row>
    <row r="81" spans="1:24" ht="12.75" customHeight="1">
      <c r="A81" s="22"/>
      <c r="B81" s="24"/>
      <c r="C81" s="24"/>
      <c r="D81" s="108"/>
      <c r="E81" s="109" t="s">
        <v>5</v>
      </c>
      <c r="F81" s="108"/>
      <c r="G81" s="72"/>
      <c r="H81" s="71"/>
      <c r="I81" s="71"/>
      <c r="J81" s="72"/>
      <c r="K81" s="71"/>
      <c r="L81" s="71"/>
      <c r="M81" s="71"/>
      <c r="N81" s="69"/>
      <c r="O81" s="71"/>
      <c r="P81" s="71"/>
      <c r="Q81" s="71"/>
      <c r="R81" s="71"/>
      <c r="S81" s="71"/>
      <c r="T81" s="73"/>
      <c r="U81" s="73"/>
      <c r="V81" s="73"/>
      <c r="W81" s="73"/>
      <c r="X81" s="73"/>
    </row>
    <row r="82" spans="1:24" s="86" customFormat="1" ht="30.75" customHeight="1">
      <c r="A82" s="82" t="s">
        <v>231</v>
      </c>
      <c r="B82" s="83" t="s">
        <v>229</v>
      </c>
      <c r="C82" s="83" t="s">
        <v>198</v>
      </c>
      <c r="D82" s="83" t="s">
        <v>195</v>
      </c>
      <c r="E82" s="33" t="s">
        <v>232</v>
      </c>
      <c r="F82" s="34"/>
      <c r="G82" s="72"/>
      <c r="H82" s="70"/>
      <c r="I82" s="70"/>
      <c r="J82" s="72"/>
      <c r="K82" s="70"/>
      <c r="L82" s="70"/>
      <c r="M82" s="71"/>
      <c r="N82" s="71"/>
      <c r="O82" s="71"/>
      <c r="P82" s="71"/>
      <c r="Q82" s="71"/>
      <c r="R82" s="71"/>
      <c r="S82" s="71"/>
      <c r="T82" s="73"/>
      <c r="U82" s="73"/>
      <c r="V82" s="73"/>
      <c r="W82" s="73"/>
      <c r="X82" s="73"/>
    </row>
    <row r="83" spans="1:24" ht="12.75" customHeight="1">
      <c r="A83" s="22"/>
      <c r="B83" s="24"/>
      <c r="C83" s="24"/>
      <c r="D83" s="108"/>
      <c r="E83" s="109" t="s">
        <v>200</v>
      </c>
      <c r="F83" s="108"/>
      <c r="G83" s="72"/>
      <c r="H83" s="71"/>
      <c r="I83" s="71"/>
      <c r="J83" s="72"/>
      <c r="K83" s="71"/>
      <c r="L83" s="71"/>
      <c r="M83" s="71"/>
      <c r="N83" s="71"/>
      <c r="O83" s="71"/>
      <c r="P83" s="71"/>
      <c r="Q83" s="71"/>
      <c r="R83" s="71"/>
      <c r="S83" s="71"/>
      <c r="T83" s="73"/>
      <c r="U83" s="73"/>
      <c r="V83" s="73"/>
      <c r="W83" s="73"/>
      <c r="X83" s="73"/>
    </row>
    <row r="84" spans="1:24" s="86" customFormat="1" ht="30.75" customHeight="1">
      <c r="A84" s="82" t="s">
        <v>235</v>
      </c>
      <c r="B84" s="83" t="s">
        <v>229</v>
      </c>
      <c r="C84" s="83" t="s">
        <v>222</v>
      </c>
      <c r="D84" s="83" t="s">
        <v>195</v>
      </c>
      <c r="E84" s="33" t="s">
        <v>236</v>
      </c>
      <c r="F84" s="34"/>
      <c r="G84" s="72">
        <f t="shared" si="8"/>
        <v>2131.3</v>
      </c>
      <c r="H84" s="70">
        <f>H86</f>
        <v>2131.3</v>
      </c>
      <c r="I84" s="70"/>
      <c r="J84" s="72">
        <f t="shared" si="15"/>
        <v>2000</v>
      </c>
      <c r="K84" s="70">
        <f>K88+K89+K90</f>
        <v>2000</v>
      </c>
      <c r="L84" s="70"/>
      <c r="M84" s="71">
        <f t="shared" si="9"/>
        <v>2000</v>
      </c>
      <c r="N84" s="71">
        <f>N86</f>
        <v>2000</v>
      </c>
      <c r="O84" s="71"/>
      <c r="P84" s="71">
        <f t="shared" si="10"/>
        <v>0</v>
      </c>
      <c r="Q84" s="71">
        <f t="shared" si="11"/>
        <v>0</v>
      </c>
      <c r="R84" s="71">
        <f t="shared" si="12"/>
        <v>0</v>
      </c>
      <c r="S84" s="71">
        <f t="shared" si="13"/>
        <v>4000</v>
      </c>
      <c r="T84" s="74">
        <f>T86</f>
        <v>4000</v>
      </c>
      <c r="U84" s="73"/>
      <c r="V84" s="73">
        <f t="shared" si="14"/>
        <v>4000</v>
      </c>
      <c r="W84" s="74">
        <f>W86</f>
        <v>4000</v>
      </c>
      <c r="X84" s="73"/>
    </row>
    <row r="85" spans="1:24" ht="12.75" customHeight="1">
      <c r="A85" s="22"/>
      <c r="B85" s="24"/>
      <c r="C85" s="24"/>
      <c r="D85" s="108"/>
      <c r="E85" s="109" t="s">
        <v>200</v>
      </c>
      <c r="F85" s="108"/>
      <c r="G85" s="72"/>
      <c r="H85" s="71"/>
      <c r="I85" s="71"/>
      <c r="J85" s="72"/>
      <c r="K85" s="71"/>
      <c r="L85" s="71"/>
      <c r="M85" s="71"/>
      <c r="N85" s="71"/>
      <c r="O85" s="71"/>
      <c r="P85" s="71"/>
      <c r="Q85" s="71"/>
      <c r="R85" s="71"/>
      <c r="S85" s="71"/>
      <c r="T85" s="74"/>
      <c r="U85" s="73"/>
      <c r="V85" s="73"/>
      <c r="W85" s="74"/>
      <c r="X85" s="73"/>
    </row>
    <row r="86" spans="1:24" ht="12.75" customHeight="1">
      <c r="A86" s="22"/>
      <c r="B86" s="106" t="s">
        <v>229</v>
      </c>
      <c r="C86" s="24">
        <v>2</v>
      </c>
      <c r="D86" s="106" t="s">
        <v>198</v>
      </c>
      <c r="E86" s="109" t="s">
        <v>568</v>
      </c>
      <c r="F86" s="83"/>
      <c r="G86" s="72">
        <f t="shared" si="8"/>
        <v>2131.3</v>
      </c>
      <c r="H86" s="71">
        <f>H88+H89+H90</f>
        <v>2131.3</v>
      </c>
      <c r="I86" s="71"/>
      <c r="J86" s="72">
        <f>J88+J89+J90</f>
        <v>2000</v>
      </c>
      <c r="K86" s="71"/>
      <c r="L86" s="71"/>
      <c r="M86" s="71">
        <f t="shared" si="9"/>
        <v>2000</v>
      </c>
      <c r="N86" s="71">
        <v>2000</v>
      </c>
      <c r="O86" s="71"/>
      <c r="P86" s="71">
        <f t="shared" si="10"/>
        <v>2000</v>
      </c>
      <c r="Q86" s="71">
        <f t="shared" si="11"/>
        <v>2000</v>
      </c>
      <c r="R86" s="71">
        <f t="shared" si="12"/>
        <v>0</v>
      </c>
      <c r="S86" s="71">
        <f t="shared" si="13"/>
        <v>4000</v>
      </c>
      <c r="T86" s="74">
        <f>T89</f>
        <v>4000</v>
      </c>
      <c r="U86" s="73"/>
      <c r="V86" s="73">
        <f t="shared" si="14"/>
        <v>4000</v>
      </c>
      <c r="W86" s="74">
        <f>W89</f>
        <v>4000</v>
      </c>
      <c r="X86" s="73"/>
    </row>
    <row r="87" spans="1:24" ht="12.75" customHeight="1">
      <c r="A87" s="22"/>
      <c r="B87" s="106"/>
      <c r="C87" s="24"/>
      <c r="D87" s="106"/>
      <c r="E87" s="109" t="s">
        <v>5</v>
      </c>
      <c r="F87" s="83"/>
      <c r="G87" s="72"/>
      <c r="H87" s="71"/>
      <c r="I87" s="71"/>
      <c r="J87" s="72"/>
      <c r="K87" s="71"/>
      <c r="L87" s="71"/>
      <c r="M87" s="71"/>
      <c r="N87" s="71"/>
      <c r="O87" s="71"/>
      <c r="P87" s="71"/>
      <c r="Q87" s="71"/>
      <c r="R87" s="71"/>
      <c r="S87" s="71"/>
      <c r="T87" s="73"/>
      <c r="U87" s="73"/>
      <c r="V87" s="73"/>
      <c r="W87" s="73"/>
      <c r="X87" s="73"/>
    </row>
    <row r="88" spans="1:24" ht="12.75" customHeight="1">
      <c r="A88" s="22"/>
      <c r="B88" s="106"/>
      <c r="C88" s="24"/>
      <c r="D88" s="106"/>
      <c r="E88" s="111" t="s">
        <v>669</v>
      </c>
      <c r="F88" s="83">
        <v>4241</v>
      </c>
      <c r="G88" s="72">
        <f t="shared" si="8"/>
        <v>25</v>
      </c>
      <c r="H88" s="71">
        <v>25</v>
      </c>
      <c r="I88" s="71"/>
      <c r="J88" s="72">
        <f t="shared" si="15"/>
        <v>0</v>
      </c>
      <c r="K88" s="71">
        <v>0</v>
      </c>
      <c r="L88" s="71"/>
      <c r="M88" s="71">
        <f t="shared" si="9"/>
        <v>0</v>
      </c>
      <c r="N88" s="71"/>
      <c r="O88" s="71"/>
      <c r="P88" s="71">
        <f t="shared" si="10"/>
        <v>0</v>
      </c>
      <c r="Q88" s="71">
        <f t="shared" si="11"/>
        <v>0</v>
      </c>
      <c r="R88" s="71">
        <f t="shared" si="12"/>
        <v>0</v>
      </c>
      <c r="S88" s="71">
        <f t="shared" si="13"/>
        <v>0</v>
      </c>
      <c r="T88" s="73"/>
      <c r="U88" s="73"/>
      <c r="V88" s="73">
        <f t="shared" si="14"/>
        <v>0</v>
      </c>
      <c r="W88" s="73"/>
      <c r="X88" s="73"/>
    </row>
    <row r="89" spans="1:24" ht="26.25" customHeight="1">
      <c r="A89" s="22"/>
      <c r="B89" s="106"/>
      <c r="C89" s="24"/>
      <c r="D89" s="106"/>
      <c r="E89" s="111" t="s">
        <v>592</v>
      </c>
      <c r="F89" s="83">
        <v>4637</v>
      </c>
      <c r="G89" s="72">
        <f t="shared" si="8"/>
        <v>1950</v>
      </c>
      <c r="H89" s="71">
        <v>1950</v>
      </c>
      <c r="I89" s="71"/>
      <c r="J89" s="72">
        <f t="shared" si="15"/>
        <v>2000</v>
      </c>
      <c r="K89" s="71">
        <v>2000</v>
      </c>
      <c r="L89" s="71"/>
      <c r="M89" s="71">
        <f t="shared" si="9"/>
        <v>2000</v>
      </c>
      <c r="N89" s="71">
        <v>2000</v>
      </c>
      <c r="O89" s="71"/>
      <c r="P89" s="71">
        <f t="shared" si="10"/>
        <v>0</v>
      </c>
      <c r="Q89" s="71">
        <f t="shared" si="11"/>
        <v>0</v>
      </c>
      <c r="R89" s="71">
        <f t="shared" si="12"/>
        <v>0</v>
      </c>
      <c r="S89" s="71">
        <f t="shared" si="13"/>
        <v>4000</v>
      </c>
      <c r="T89" s="73">
        <v>4000</v>
      </c>
      <c r="U89" s="73"/>
      <c r="V89" s="73">
        <f t="shared" si="14"/>
        <v>4000</v>
      </c>
      <c r="W89" s="73">
        <v>4000</v>
      </c>
      <c r="X89" s="73"/>
    </row>
    <row r="90" spans="1:24" ht="12.75" customHeight="1">
      <c r="A90" s="22"/>
      <c r="B90" s="106"/>
      <c r="C90" s="24"/>
      <c r="D90" s="106"/>
      <c r="E90" s="110" t="s">
        <v>479</v>
      </c>
      <c r="F90" s="83">
        <v>4657</v>
      </c>
      <c r="G90" s="72">
        <f t="shared" si="8"/>
        <v>156.3</v>
      </c>
      <c r="H90" s="71">
        <v>156.3</v>
      </c>
      <c r="I90" s="71"/>
      <c r="J90" s="72">
        <f t="shared" si="15"/>
        <v>0</v>
      </c>
      <c r="K90" s="71">
        <v>0</v>
      </c>
      <c r="L90" s="71"/>
      <c r="M90" s="71">
        <f t="shared" si="9"/>
        <v>0</v>
      </c>
      <c r="N90" s="71"/>
      <c r="O90" s="71"/>
      <c r="P90" s="71">
        <f t="shared" si="10"/>
        <v>0</v>
      </c>
      <c r="Q90" s="71">
        <f t="shared" si="11"/>
        <v>0</v>
      </c>
      <c r="R90" s="71">
        <f t="shared" si="12"/>
        <v>0</v>
      </c>
      <c r="S90" s="71">
        <f t="shared" si="13"/>
        <v>0</v>
      </c>
      <c r="T90" s="73"/>
      <c r="U90" s="73"/>
      <c r="V90" s="73">
        <f t="shared" si="14"/>
        <v>0</v>
      </c>
      <c r="W90" s="73"/>
      <c r="X90" s="73"/>
    </row>
    <row r="91" spans="1:24" ht="12.75" customHeight="1">
      <c r="A91" s="105" t="s">
        <v>237</v>
      </c>
      <c r="B91" s="106" t="s">
        <v>229</v>
      </c>
      <c r="C91" s="106" t="s">
        <v>222</v>
      </c>
      <c r="D91" s="106" t="s">
        <v>238</v>
      </c>
      <c r="E91" s="109" t="s">
        <v>239</v>
      </c>
      <c r="F91" s="114"/>
      <c r="G91" s="72"/>
      <c r="H91" s="71"/>
      <c r="I91" s="71"/>
      <c r="J91" s="72"/>
      <c r="K91" s="71"/>
      <c r="L91" s="71"/>
      <c r="M91" s="71">
        <f t="shared" si="9"/>
        <v>0</v>
      </c>
      <c r="N91" s="71"/>
      <c r="O91" s="71"/>
      <c r="P91" s="71">
        <f t="shared" si="10"/>
        <v>0</v>
      </c>
      <c r="Q91" s="71">
        <f t="shared" si="11"/>
        <v>0</v>
      </c>
      <c r="R91" s="71">
        <f t="shared" si="12"/>
        <v>0</v>
      </c>
      <c r="S91" s="71">
        <f t="shared" si="13"/>
        <v>0</v>
      </c>
      <c r="T91" s="73"/>
      <c r="U91" s="73"/>
      <c r="V91" s="73">
        <f t="shared" si="14"/>
        <v>0</v>
      </c>
      <c r="W91" s="73"/>
      <c r="X91" s="73"/>
    </row>
    <row r="92" spans="1:24" ht="12.75" customHeight="1">
      <c r="A92" s="22"/>
      <c r="B92" s="24"/>
      <c r="C92" s="24"/>
      <c r="D92" s="108"/>
      <c r="E92" s="109" t="s">
        <v>5</v>
      </c>
      <c r="F92" s="108"/>
      <c r="G92" s="72"/>
      <c r="H92" s="71"/>
      <c r="I92" s="71"/>
      <c r="J92" s="72"/>
      <c r="K92" s="71"/>
      <c r="L92" s="71"/>
      <c r="M92" s="71">
        <f t="shared" si="9"/>
        <v>0</v>
      </c>
      <c r="N92" s="71"/>
      <c r="O92" s="71"/>
      <c r="P92" s="71">
        <f t="shared" si="10"/>
        <v>0</v>
      </c>
      <c r="Q92" s="71">
        <f t="shared" si="11"/>
        <v>0</v>
      </c>
      <c r="R92" s="71">
        <f t="shared" si="12"/>
        <v>0</v>
      </c>
      <c r="S92" s="71">
        <f t="shared" si="13"/>
        <v>0</v>
      </c>
      <c r="T92" s="73"/>
      <c r="U92" s="73"/>
      <c r="V92" s="73">
        <f t="shared" si="14"/>
        <v>0</v>
      </c>
      <c r="W92" s="73"/>
      <c r="X92" s="73"/>
    </row>
    <row r="93" spans="1:24" s="86" customFormat="1" ht="24.75" customHeight="1">
      <c r="A93" s="11"/>
      <c r="B93" s="13"/>
      <c r="C93" s="13"/>
      <c r="D93" s="104"/>
      <c r="E93" s="33" t="s">
        <v>559</v>
      </c>
      <c r="F93" s="35"/>
      <c r="G93" s="72">
        <f t="shared" si="8"/>
        <v>80774.5</v>
      </c>
      <c r="H93" s="69">
        <f>H94</f>
        <v>0</v>
      </c>
      <c r="I93" s="69">
        <f>I95+I97</f>
        <v>80774.5</v>
      </c>
      <c r="J93" s="72">
        <f t="shared" si="15"/>
        <v>91000</v>
      </c>
      <c r="K93" s="69"/>
      <c r="L93" s="69">
        <f>L95+L97+L96</f>
        <v>91000</v>
      </c>
      <c r="M93" s="71">
        <f t="shared" si="9"/>
        <v>430000</v>
      </c>
      <c r="N93" s="71"/>
      <c r="O93" s="69">
        <f>O95+O97</f>
        <v>430000</v>
      </c>
      <c r="P93" s="71">
        <f t="shared" si="10"/>
        <v>339000</v>
      </c>
      <c r="Q93" s="71">
        <f t="shared" si="11"/>
        <v>0</v>
      </c>
      <c r="R93" s="71">
        <f t="shared" si="12"/>
        <v>339000</v>
      </c>
      <c r="S93" s="71">
        <f t="shared" si="13"/>
        <v>25000</v>
      </c>
      <c r="T93" s="73"/>
      <c r="U93" s="74">
        <f>U95</f>
        <v>25000</v>
      </c>
      <c r="V93" s="73">
        <f t="shared" si="14"/>
        <v>25000</v>
      </c>
      <c r="W93" s="74"/>
      <c r="X93" s="74">
        <f>X95</f>
        <v>25000</v>
      </c>
    </row>
    <row r="94" spans="1:24" s="86" customFormat="1" ht="24.75" customHeight="1">
      <c r="A94" s="11"/>
      <c r="B94" s="13"/>
      <c r="C94" s="13"/>
      <c r="D94" s="104"/>
      <c r="E94" s="111" t="s">
        <v>592</v>
      </c>
      <c r="F94" s="83">
        <v>4637</v>
      </c>
      <c r="G94" s="72">
        <f t="shared" si="8"/>
        <v>0</v>
      </c>
      <c r="H94" s="69">
        <v>0</v>
      </c>
      <c r="I94" s="69"/>
      <c r="J94" s="72"/>
      <c r="K94" s="69"/>
      <c r="L94" s="69"/>
      <c r="M94" s="71">
        <f t="shared" si="9"/>
        <v>0</v>
      </c>
      <c r="N94" s="71"/>
      <c r="O94" s="71"/>
      <c r="P94" s="71">
        <f t="shared" si="10"/>
        <v>0</v>
      </c>
      <c r="Q94" s="71">
        <f t="shared" si="11"/>
        <v>0</v>
      </c>
      <c r="R94" s="71">
        <f t="shared" si="12"/>
        <v>0</v>
      </c>
      <c r="S94" s="71">
        <f t="shared" si="13"/>
        <v>0</v>
      </c>
      <c r="T94" s="73"/>
      <c r="U94" s="73"/>
      <c r="V94" s="73">
        <f t="shared" si="14"/>
        <v>0</v>
      </c>
      <c r="W94" s="73"/>
      <c r="X94" s="73"/>
    </row>
    <row r="95" spans="1:24" s="86" customFormat="1" ht="22.5" customHeight="1">
      <c r="A95" s="11"/>
      <c r="B95" s="13"/>
      <c r="C95" s="13"/>
      <c r="D95" s="104"/>
      <c r="E95" s="110" t="s">
        <v>522</v>
      </c>
      <c r="F95" s="83" t="s">
        <v>521</v>
      </c>
      <c r="G95" s="72">
        <f t="shared" si="8"/>
        <v>80774.5</v>
      </c>
      <c r="H95" s="71"/>
      <c r="I95" s="71">
        <v>80774.5</v>
      </c>
      <c r="J95" s="72">
        <f t="shared" si="15"/>
        <v>75000</v>
      </c>
      <c r="K95" s="71"/>
      <c r="L95" s="71">
        <v>75000</v>
      </c>
      <c r="M95" s="71">
        <f t="shared" si="9"/>
        <v>420000</v>
      </c>
      <c r="N95" s="71"/>
      <c r="O95" s="71">
        <v>420000</v>
      </c>
      <c r="P95" s="71">
        <f t="shared" si="10"/>
        <v>345000</v>
      </c>
      <c r="Q95" s="71">
        <f t="shared" si="11"/>
        <v>0</v>
      </c>
      <c r="R95" s="71">
        <f t="shared" si="12"/>
        <v>345000</v>
      </c>
      <c r="S95" s="71">
        <f t="shared" si="13"/>
        <v>25000</v>
      </c>
      <c r="T95" s="73"/>
      <c r="U95" s="73">
        <v>25000</v>
      </c>
      <c r="V95" s="73">
        <f t="shared" si="14"/>
        <v>25000</v>
      </c>
      <c r="W95" s="73"/>
      <c r="X95" s="73">
        <v>25000</v>
      </c>
    </row>
    <row r="96" spans="1:24" s="86" customFormat="1" ht="22.5" customHeight="1">
      <c r="A96" s="11"/>
      <c r="B96" s="13"/>
      <c r="C96" s="13"/>
      <c r="D96" s="104"/>
      <c r="E96" s="110" t="s">
        <v>524</v>
      </c>
      <c r="F96" s="83">
        <v>5113</v>
      </c>
      <c r="G96" s="72"/>
      <c r="H96" s="71"/>
      <c r="I96" s="71"/>
      <c r="J96" s="72"/>
      <c r="K96" s="71"/>
      <c r="L96" s="71">
        <v>13000</v>
      </c>
      <c r="M96" s="71"/>
      <c r="N96" s="71"/>
      <c r="O96" s="71"/>
      <c r="P96" s="71"/>
      <c r="Q96" s="71"/>
      <c r="R96" s="71"/>
      <c r="S96" s="71"/>
      <c r="T96" s="73"/>
      <c r="U96" s="73"/>
      <c r="V96" s="73"/>
      <c r="W96" s="73"/>
      <c r="X96" s="73"/>
    </row>
    <row r="97" spans="1:24" s="86" customFormat="1" ht="22.5" customHeight="1">
      <c r="A97" s="11"/>
      <c r="B97" s="13"/>
      <c r="C97" s="13"/>
      <c r="D97" s="104"/>
      <c r="E97" s="109" t="s">
        <v>606</v>
      </c>
      <c r="F97" s="83">
        <v>5129</v>
      </c>
      <c r="G97" s="72">
        <f t="shared" si="8"/>
        <v>0</v>
      </c>
      <c r="H97" s="71"/>
      <c r="I97" s="71">
        <v>0</v>
      </c>
      <c r="J97" s="72">
        <f t="shared" si="15"/>
        <v>3000</v>
      </c>
      <c r="K97" s="71"/>
      <c r="L97" s="71">
        <v>3000</v>
      </c>
      <c r="M97" s="71">
        <f t="shared" si="9"/>
        <v>10000</v>
      </c>
      <c r="N97" s="71"/>
      <c r="O97" s="71">
        <v>10000</v>
      </c>
      <c r="P97" s="71">
        <f t="shared" si="10"/>
        <v>7000</v>
      </c>
      <c r="Q97" s="71">
        <f t="shared" si="11"/>
        <v>0</v>
      </c>
      <c r="R97" s="71">
        <f t="shared" si="12"/>
        <v>7000</v>
      </c>
      <c r="S97" s="71">
        <f t="shared" si="13"/>
        <v>0</v>
      </c>
      <c r="T97" s="73"/>
      <c r="U97" s="73"/>
      <c r="V97" s="73">
        <f t="shared" si="14"/>
        <v>0</v>
      </c>
      <c r="W97" s="73"/>
      <c r="X97" s="73"/>
    </row>
    <row r="98" spans="1:24" s="86" customFormat="1" ht="21.75" customHeight="1">
      <c r="A98" s="11" t="s">
        <v>244</v>
      </c>
      <c r="B98" s="13" t="s">
        <v>229</v>
      </c>
      <c r="C98" s="13" t="s">
        <v>211</v>
      </c>
      <c r="D98" s="104" t="s">
        <v>195</v>
      </c>
      <c r="E98" s="33" t="s">
        <v>245</v>
      </c>
      <c r="F98" s="35"/>
      <c r="G98" s="72">
        <f t="shared" si="8"/>
        <v>1026272.2999999999</v>
      </c>
      <c r="H98" s="69">
        <f>H100+H107</f>
        <v>0</v>
      </c>
      <c r="I98" s="69">
        <f>I100+I108</f>
        <v>1026272.2999999999</v>
      </c>
      <c r="J98" s="72">
        <f t="shared" si="15"/>
        <v>1342000</v>
      </c>
      <c r="K98" s="69"/>
      <c r="L98" s="69">
        <f>L100+L107</f>
        <v>1342000</v>
      </c>
      <c r="M98" s="71">
        <f t="shared" si="9"/>
        <v>1545000</v>
      </c>
      <c r="N98" s="71"/>
      <c r="O98" s="69">
        <f>O100+O107</f>
        <v>1545000</v>
      </c>
      <c r="P98" s="71">
        <f t="shared" si="10"/>
        <v>203000</v>
      </c>
      <c r="Q98" s="71">
        <f t="shared" si="11"/>
        <v>0</v>
      </c>
      <c r="R98" s="71">
        <f t="shared" si="12"/>
        <v>203000</v>
      </c>
      <c r="S98" s="71">
        <f t="shared" si="13"/>
        <v>1107000</v>
      </c>
      <c r="T98" s="73"/>
      <c r="U98" s="74">
        <f>U100+U107</f>
        <v>1107000</v>
      </c>
      <c r="V98" s="73">
        <f t="shared" si="14"/>
        <v>809000</v>
      </c>
      <c r="W98" s="74"/>
      <c r="X98" s="74">
        <f>X100+X107</f>
        <v>809000</v>
      </c>
    </row>
    <row r="99" spans="1:24" ht="12.75" customHeight="1">
      <c r="A99" s="22"/>
      <c r="B99" s="24"/>
      <c r="C99" s="24"/>
      <c r="D99" s="108"/>
      <c r="E99" s="109" t="s">
        <v>200</v>
      </c>
      <c r="F99" s="108"/>
      <c r="G99" s="72"/>
      <c r="H99" s="71"/>
      <c r="I99" s="71"/>
      <c r="J99" s="72"/>
      <c r="K99" s="71"/>
      <c r="L99" s="71"/>
      <c r="M99" s="71"/>
      <c r="N99" s="71"/>
      <c r="O99" s="71"/>
      <c r="P99" s="71"/>
      <c r="Q99" s="71"/>
      <c r="R99" s="71"/>
      <c r="S99" s="71"/>
      <c r="T99" s="73"/>
      <c r="U99" s="73"/>
      <c r="V99" s="73"/>
      <c r="W99" s="73"/>
      <c r="X99" s="73"/>
    </row>
    <row r="100" spans="1:24" s="86" customFormat="1" ht="21" customHeight="1">
      <c r="A100" s="82" t="s">
        <v>246</v>
      </c>
      <c r="B100" s="83" t="s">
        <v>229</v>
      </c>
      <c r="C100" s="83" t="s">
        <v>211</v>
      </c>
      <c r="D100" s="83" t="s">
        <v>198</v>
      </c>
      <c r="E100" s="110" t="s">
        <v>247</v>
      </c>
      <c r="F100" s="104"/>
      <c r="G100" s="72">
        <f t="shared" si="8"/>
        <v>975584.6</v>
      </c>
      <c r="H100" s="69">
        <f>H101</f>
        <v>0</v>
      </c>
      <c r="I100" s="71">
        <f>I103+I102</f>
        <v>975584.6</v>
      </c>
      <c r="J100" s="72">
        <f t="shared" si="15"/>
        <v>993500</v>
      </c>
      <c r="K100" s="71"/>
      <c r="L100" s="69">
        <f>L102+L103</f>
        <v>993500</v>
      </c>
      <c r="M100" s="71">
        <f t="shared" si="9"/>
        <v>1330000</v>
      </c>
      <c r="N100" s="71"/>
      <c r="O100" s="69">
        <f>O102+O103+O104</f>
        <v>1330000</v>
      </c>
      <c r="P100" s="71"/>
      <c r="Q100" s="71">
        <f t="shared" si="11"/>
        <v>0</v>
      </c>
      <c r="R100" s="71">
        <f t="shared" si="12"/>
        <v>336500</v>
      </c>
      <c r="S100" s="71">
        <f t="shared" si="13"/>
        <v>727000</v>
      </c>
      <c r="T100" s="73"/>
      <c r="U100" s="74">
        <f>U102+U103</f>
        <v>727000</v>
      </c>
      <c r="V100" s="73">
        <f t="shared" si="14"/>
        <v>627000</v>
      </c>
      <c r="W100" s="73"/>
      <c r="X100" s="74">
        <f>X102+X103</f>
        <v>627000</v>
      </c>
    </row>
    <row r="101" spans="1:24" ht="12.75" customHeight="1">
      <c r="A101" s="22"/>
      <c r="B101" s="24"/>
      <c r="C101" s="24"/>
      <c r="D101" s="108"/>
      <c r="E101" s="111" t="s">
        <v>592</v>
      </c>
      <c r="F101" s="83">
        <v>4637</v>
      </c>
      <c r="G101" s="72">
        <f t="shared" si="8"/>
        <v>0</v>
      </c>
      <c r="H101" s="71">
        <v>0</v>
      </c>
      <c r="I101" s="71"/>
      <c r="J101" s="72"/>
      <c r="K101" s="71"/>
      <c r="L101" s="71"/>
      <c r="M101" s="71">
        <f t="shared" si="9"/>
        <v>0</v>
      </c>
      <c r="N101" s="71"/>
      <c r="O101" s="71"/>
      <c r="P101" s="71">
        <f t="shared" si="10"/>
        <v>0</v>
      </c>
      <c r="Q101" s="71">
        <f t="shared" si="11"/>
        <v>0</v>
      </c>
      <c r="R101" s="71">
        <f t="shared" si="12"/>
        <v>0</v>
      </c>
      <c r="S101" s="71">
        <f t="shared" si="13"/>
        <v>0</v>
      </c>
      <c r="T101" s="73"/>
      <c r="U101" s="73"/>
      <c r="V101" s="73">
        <f t="shared" si="14"/>
        <v>0</v>
      </c>
      <c r="W101" s="73"/>
      <c r="X101" s="73"/>
    </row>
    <row r="102" spans="1:24" ht="12.75" customHeight="1">
      <c r="A102" s="22"/>
      <c r="B102" s="24"/>
      <c r="C102" s="24"/>
      <c r="D102" s="108"/>
      <c r="E102" s="110" t="s">
        <v>522</v>
      </c>
      <c r="F102" s="83" t="s">
        <v>521</v>
      </c>
      <c r="G102" s="72">
        <f t="shared" si="8"/>
        <v>615969.6</v>
      </c>
      <c r="H102" s="71"/>
      <c r="I102" s="71">
        <v>615969.6</v>
      </c>
      <c r="J102" s="72">
        <f t="shared" si="15"/>
        <v>0</v>
      </c>
      <c r="K102" s="71"/>
      <c r="L102" s="71">
        <v>0</v>
      </c>
      <c r="M102" s="71">
        <f t="shared" si="9"/>
        <v>0</v>
      </c>
      <c r="N102" s="71"/>
      <c r="O102" s="71">
        <v>0</v>
      </c>
      <c r="P102" s="71">
        <f t="shared" si="10"/>
        <v>0</v>
      </c>
      <c r="Q102" s="71">
        <f t="shared" si="11"/>
        <v>0</v>
      </c>
      <c r="R102" s="71">
        <f t="shared" si="12"/>
        <v>0</v>
      </c>
      <c r="S102" s="71">
        <f t="shared" si="13"/>
        <v>627000</v>
      </c>
      <c r="T102" s="73"/>
      <c r="U102" s="73">
        <v>627000</v>
      </c>
      <c r="V102" s="73">
        <f t="shared" si="14"/>
        <v>562000</v>
      </c>
      <c r="W102" s="73"/>
      <c r="X102" s="73">
        <v>562000</v>
      </c>
    </row>
    <row r="103" spans="1:24" s="86" customFormat="1" ht="26.25" customHeight="1">
      <c r="A103" s="11"/>
      <c r="B103" s="13"/>
      <c r="C103" s="13"/>
      <c r="D103" s="104"/>
      <c r="E103" s="110" t="s">
        <v>524</v>
      </c>
      <c r="F103" s="83" t="s">
        <v>523</v>
      </c>
      <c r="G103" s="72">
        <f t="shared" si="8"/>
        <v>359615</v>
      </c>
      <c r="H103" s="71"/>
      <c r="I103" s="71">
        <v>359615</v>
      </c>
      <c r="J103" s="72">
        <f t="shared" si="15"/>
        <v>993500</v>
      </c>
      <c r="K103" s="71"/>
      <c r="L103" s="71">
        <v>993500</v>
      </c>
      <c r="M103" s="71">
        <f t="shared" si="9"/>
        <v>1325000</v>
      </c>
      <c r="N103" s="71"/>
      <c r="O103" s="71">
        <v>1325000</v>
      </c>
      <c r="P103" s="71">
        <f t="shared" si="10"/>
        <v>331500</v>
      </c>
      <c r="Q103" s="71">
        <f t="shared" si="11"/>
        <v>0</v>
      </c>
      <c r="R103" s="71">
        <f t="shared" si="12"/>
        <v>331500</v>
      </c>
      <c r="S103" s="71">
        <f t="shared" si="13"/>
        <v>100000</v>
      </c>
      <c r="T103" s="73"/>
      <c r="U103" s="73">
        <v>100000</v>
      </c>
      <c r="V103" s="73">
        <f t="shared" si="14"/>
        <v>65000</v>
      </c>
      <c r="W103" s="73"/>
      <c r="X103" s="73">
        <v>65000</v>
      </c>
    </row>
    <row r="104" spans="1:24" s="86" customFormat="1" ht="26.25" customHeight="1">
      <c r="A104" s="11"/>
      <c r="B104" s="13"/>
      <c r="C104" s="13"/>
      <c r="D104" s="104"/>
      <c r="E104" s="110" t="s">
        <v>677</v>
      </c>
      <c r="F104" s="83">
        <v>5221</v>
      </c>
      <c r="G104" s="72"/>
      <c r="H104" s="71"/>
      <c r="I104" s="71"/>
      <c r="J104" s="72"/>
      <c r="K104" s="71"/>
      <c r="L104" s="71"/>
      <c r="M104" s="71"/>
      <c r="N104" s="71"/>
      <c r="O104" s="71">
        <v>5000</v>
      </c>
      <c r="P104" s="71"/>
      <c r="Q104" s="71"/>
      <c r="R104" s="71"/>
      <c r="S104" s="71"/>
      <c r="T104" s="73"/>
      <c r="U104" s="73"/>
      <c r="V104" s="73"/>
      <c r="W104" s="73"/>
      <c r="X104" s="73"/>
    </row>
    <row r="105" spans="1:24" ht="20.25" customHeight="1">
      <c r="A105" s="105" t="s">
        <v>248</v>
      </c>
      <c r="B105" s="106" t="s">
        <v>229</v>
      </c>
      <c r="C105" s="106" t="s">
        <v>211</v>
      </c>
      <c r="D105" s="106" t="s">
        <v>211</v>
      </c>
      <c r="E105" s="109" t="s">
        <v>249</v>
      </c>
      <c r="F105" s="108"/>
      <c r="G105" s="72"/>
      <c r="H105" s="71"/>
      <c r="I105" s="71"/>
      <c r="J105" s="72"/>
      <c r="K105" s="71"/>
      <c r="L105" s="71"/>
      <c r="M105" s="71"/>
      <c r="N105" s="71"/>
      <c r="O105" s="71"/>
      <c r="P105" s="71"/>
      <c r="Q105" s="71"/>
      <c r="R105" s="71"/>
      <c r="S105" s="71"/>
      <c r="T105" s="73"/>
      <c r="U105" s="73"/>
      <c r="V105" s="73"/>
      <c r="W105" s="73"/>
      <c r="X105" s="73"/>
    </row>
    <row r="106" spans="1:24" ht="12.75" customHeight="1">
      <c r="A106" s="22"/>
      <c r="B106" s="24"/>
      <c r="C106" s="24"/>
      <c r="D106" s="108"/>
      <c r="E106" s="109" t="s">
        <v>5</v>
      </c>
      <c r="F106" s="108"/>
      <c r="G106" s="72"/>
      <c r="H106" s="71"/>
      <c r="I106" s="71"/>
      <c r="J106" s="72"/>
      <c r="K106" s="71"/>
      <c r="L106" s="71"/>
      <c r="M106" s="71"/>
      <c r="N106" s="71"/>
      <c r="O106" s="71"/>
      <c r="P106" s="71"/>
      <c r="Q106" s="71"/>
      <c r="R106" s="71"/>
      <c r="S106" s="71"/>
      <c r="T106" s="73"/>
      <c r="U106" s="73"/>
      <c r="V106" s="73"/>
      <c r="W106" s="73"/>
      <c r="X106" s="73"/>
    </row>
    <row r="107" spans="1:24" s="86" customFormat="1" ht="25.5" customHeight="1">
      <c r="A107" s="11"/>
      <c r="B107" s="13"/>
      <c r="C107" s="13"/>
      <c r="D107" s="104"/>
      <c r="E107" s="33" t="s">
        <v>605</v>
      </c>
      <c r="F107" s="35"/>
      <c r="G107" s="72">
        <f t="shared" si="8"/>
        <v>50687.7</v>
      </c>
      <c r="H107" s="69"/>
      <c r="I107" s="69">
        <f>I108</f>
        <v>50687.7</v>
      </c>
      <c r="J107" s="72">
        <f t="shared" si="15"/>
        <v>348500</v>
      </c>
      <c r="K107" s="69"/>
      <c r="L107" s="69">
        <f>L108+L109</f>
        <v>348500</v>
      </c>
      <c r="M107" s="71">
        <f t="shared" si="9"/>
        <v>215000</v>
      </c>
      <c r="N107" s="71"/>
      <c r="O107" s="71">
        <f>O108+O109</f>
        <v>215000</v>
      </c>
      <c r="P107" s="71">
        <f t="shared" si="10"/>
        <v>-133500</v>
      </c>
      <c r="Q107" s="71">
        <f t="shared" si="11"/>
        <v>0</v>
      </c>
      <c r="R107" s="71">
        <f t="shared" si="12"/>
        <v>-133500</v>
      </c>
      <c r="S107" s="71">
        <f t="shared" si="13"/>
        <v>380000</v>
      </c>
      <c r="T107" s="73"/>
      <c r="U107" s="73">
        <f>U108</f>
        <v>380000</v>
      </c>
      <c r="V107" s="73">
        <f t="shared" si="14"/>
        <v>182000</v>
      </c>
      <c r="W107" s="73"/>
      <c r="X107" s="73">
        <f>X108</f>
        <v>182000</v>
      </c>
    </row>
    <row r="108" spans="1:24" s="86" customFormat="1" ht="29.25" customHeight="1">
      <c r="A108" s="11"/>
      <c r="B108" s="13"/>
      <c r="C108" s="13"/>
      <c r="D108" s="104"/>
      <c r="E108" s="110" t="s">
        <v>522</v>
      </c>
      <c r="F108" s="83" t="s">
        <v>521</v>
      </c>
      <c r="G108" s="72">
        <f t="shared" si="8"/>
        <v>50687.7</v>
      </c>
      <c r="H108" s="71"/>
      <c r="I108" s="71">
        <v>50687.7</v>
      </c>
      <c r="J108" s="72">
        <f t="shared" si="15"/>
        <v>336500</v>
      </c>
      <c r="K108" s="71"/>
      <c r="L108" s="71">
        <v>336500</v>
      </c>
      <c r="M108" s="71">
        <f t="shared" si="9"/>
        <v>215000</v>
      </c>
      <c r="N108" s="71"/>
      <c r="O108" s="71">
        <v>215000</v>
      </c>
      <c r="P108" s="71">
        <f t="shared" si="10"/>
        <v>-121500</v>
      </c>
      <c r="Q108" s="71">
        <f t="shared" si="11"/>
        <v>0</v>
      </c>
      <c r="R108" s="71">
        <f t="shared" si="12"/>
        <v>-121500</v>
      </c>
      <c r="S108" s="71">
        <f t="shared" si="13"/>
        <v>380000</v>
      </c>
      <c r="T108" s="73"/>
      <c r="U108" s="74">
        <v>380000</v>
      </c>
      <c r="V108" s="73">
        <f t="shared" si="14"/>
        <v>182000</v>
      </c>
      <c r="W108" s="74"/>
      <c r="X108" s="74">
        <v>182000</v>
      </c>
    </row>
    <row r="109" spans="1:24" s="86" customFormat="1" ht="29.25" customHeight="1">
      <c r="A109" s="11"/>
      <c r="B109" s="13"/>
      <c r="C109" s="13"/>
      <c r="D109" s="104"/>
      <c r="E109" s="110" t="s">
        <v>524</v>
      </c>
      <c r="F109" s="83">
        <v>5113</v>
      </c>
      <c r="G109" s="72"/>
      <c r="H109" s="71"/>
      <c r="I109" s="71"/>
      <c r="J109" s="72"/>
      <c r="K109" s="71"/>
      <c r="L109" s="71">
        <v>12000</v>
      </c>
      <c r="M109" s="71"/>
      <c r="N109" s="71"/>
      <c r="O109" s="71">
        <v>0</v>
      </c>
      <c r="P109" s="71"/>
      <c r="Q109" s="71"/>
      <c r="R109" s="71"/>
      <c r="S109" s="71"/>
      <c r="T109" s="73"/>
      <c r="U109" s="74"/>
      <c r="V109" s="73"/>
      <c r="W109" s="74"/>
      <c r="X109" s="74"/>
    </row>
    <row r="110" spans="1:24" s="86" customFormat="1" ht="25.5" customHeight="1">
      <c r="A110" s="11" t="s">
        <v>255</v>
      </c>
      <c r="B110" s="13" t="s">
        <v>229</v>
      </c>
      <c r="C110" s="13" t="s">
        <v>256</v>
      </c>
      <c r="D110" s="104" t="s">
        <v>195</v>
      </c>
      <c r="E110" s="33" t="s">
        <v>257</v>
      </c>
      <c r="F110" s="35"/>
      <c r="G110" s="72">
        <f t="shared" si="8"/>
        <v>-1355233.583</v>
      </c>
      <c r="H110" s="69"/>
      <c r="I110" s="69">
        <f>I112</f>
        <v>-1355233.583</v>
      </c>
      <c r="J110" s="72">
        <f t="shared" si="15"/>
        <v>-2320525</v>
      </c>
      <c r="K110" s="69"/>
      <c r="L110" s="69">
        <f>L112</f>
        <v>-2320525</v>
      </c>
      <c r="M110" s="71">
        <f t="shared" si="9"/>
        <v>-2916400</v>
      </c>
      <c r="N110" s="71"/>
      <c r="O110" s="71">
        <f>O112</f>
        <v>-2916400</v>
      </c>
      <c r="P110" s="71">
        <f t="shared" si="10"/>
        <v>-595875</v>
      </c>
      <c r="Q110" s="71">
        <f t="shared" si="11"/>
        <v>0</v>
      </c>
      <c r="R110" s="71">
        <f t="shared" si="12"/>
        <v>-595875</v>
      </c>
      <c r="S110" s="71">
        <f t="shared" si="13"/>
        <v>-1395000</v>
      </c>
      <c r="T110" s="73"/>
      <c r="U110" s="74">
        <v>-1395000</v>
      </c>
      <c r="V110" s="73">
        <f t="shared" si="14"/>
        <v>-880000</v>
      </c>
      <c r="W110" s="74"/>
      <c r="X110" s="74">
        <v>-880000</v>
      </c>
    </row>
    <row r="111" spans="1:24" ht="12.75" customHeight="1">
      <c r="A111" s="22"/>
      <c r="B111" s="24"/>
      <c r="C111" s="24"/>
      <c r="D111" s="108"/>
      <c r="E111" s="109" t="s">
        <v>200</v>
      </c>
      <c r="F111" s="108"/>
      <c r="G111" s="72"/>
      <c r="H111" s="71"/>
      <c r="I111" s="71"/>
      <c r="J111" s="72"/>
      <c r="K111" s="71"/>
      <c r="L111" s="71"/>
      <c r="M111" s="71"/>
      <c r="N111" s="71"/>
      <c r="O111" s="71"/>
      <c r="P111" s="71"/>
      <c r="Q111" s="71"/>
      <c r="R111" s="71"/>
      <c r="S111" s="71"/>
      <c r="T111" s="73"/>
      <c r="U111" s="73"/>
      <c r="V111" s="73"/>
      <c r="W111" s="73"/>
      <c r="X111" s="73"/>
    </row>
    <row r="112" spans="1:24" ht="12.75" customHeight="1">
      <c r="A112" s="105" t="s">
        <v>258</v>
      </c>
      <c r="B112" s="106" t="s">
        <v>229</v>
      </c>
      <c r="C112" s="106" t="s">
        <v>256</v>
      </c>
      <c r="D112" s="106" t="s">
        <v>198</v>
      </c>
      <c r="E112" s="109" t="s">
        <v>257</v>
      </c>
      <c r="F112" s="108"/>
      <c r="G112" s="72">
        <f t="shared" si="8"/>
        <v>-1355233.583</v>
      </c>
      <c r="H112" s="71"/>
      <c r="I112" s="71">
        <v>-1355233.583</v>
      </c>
      <c r="J112" s="72">
        <f t="shared" si="15"/>
        <v>-2320525</v>
      </c>
      <c r="K112" s="71"/>
      <c r="L112" s="71">
        <v>-2320525</v>
      </c>
      <c r="M112" s="71">
        <f t="shared" si="9"/>
        <v>-2916400</v>
      </c>
      <c r="N112" s="71"/>
      <c r="O112" s="71">
        <v>-2916400</v>
      </c>
      <c r="P112" s="71">
        <f t="shared" si="10"/>
        <v>-595875</v>
      </c>
      <c r="Q112" s="71">
        <f t="shared" si="11"/>
        <v>0</v>
      </c>
      <c r="R112" s="71">
        <f t="shared" si="12"/>
        <v>-595875</v>
      </c>
      <c r="S112" s="71">
        <f t="shared" si="13"/>
        <v>-1395000</v>
      </c>
      <c r="T112" s="73"/>
      <c r="U112" s="73">
        <v>-1395000</v>
      </c>
      <c r="V112" s="73">
        <f t="shared" si="14"/>
        <v>-880000</v>
      </c>
      <c r="W112" s="73"/>
      <c r="X112" s="73">
        <v>-880000</v>
      </c>
    </row>
    <row r="113" spans="1:24" ht="12.75" customHeight="1">
      <c r="A113" s="22"/>
      <c r="B113" s="24"/>
      <c r="C113" s="24"/>
      <c r="D113" s="108"/>
      <c r="E113" s="109" t="s">
        <v>5</v>
      </c>
      <c r="F113" s="108"/>
      <c r="G113" s="72"/>
      <c r="H113" s="71"/>
      <c r="I113" s="71"/>
      <c r="J113" s="72"/>
      <c r="K113" s="71"/>
      <c r="L113" s="71"/>
      <c r="M113" s="71"/>
      <c r="N113" s="71"/>
      <c r="O113" s="71"/>
      <c r="P113" s="71"/>
      <c r="Q113" s="71"/>
      <c r="R113" s="71"/>
      <c r="S113" s="71"/>
      <c r="T113" s="73"/>
      <c r="U113" s="73"/>
      <c r="V113" s="73"/>
      <c r="W113" s="73"/>
      <c r="X113" s="73"/>
    </row>
    <row r="114" spans="1:24" s="86" customFormat="1" ht="25.5" customHeight="1">
      <c r="A114" s="11" t="s">
        <v>259</v>
      </c>
      <c r="B114" s="13" t="s">
        <v>260</v>
      </c>
      <c r="C114" s="13" t="s">
        <v>195</v>
      </c>
      <c r="D114" s="104" t="s">
        <v>195</v>
      </c>
      <c r="E114" s="33" t="s">
        <v>261</v>
      </c>
      <c r="F114" s="35"/>
      <c r="G114" s="72">
        <f t="shared" si="8"/>
        <v>355953.2</v>
      </c>
      <c r="H114" s="69">
        <f>H116+H125</f>
        <v>182850</v>
      </c>
      <c r="I114" s="69">
        <f>I116+I125</f>
        <v>173103.2</v>
      </c>
      <c r="J114" s="72">
        <f t="shared" si="15"/>
        <v>297800</v>
      </c>
      <c r="K114" s="69">
        <f>K116</f>
        <v>163800</v>
      </c>
      <c r="L114" s="69">
        <f>L116+L125</f>
        <v>134000</v>
      </c>
      <c r="M114" s="71">
        <f t="shared" si="9"/>
        <v>331550</v>
      </c>
      <c r="N114" s="69">
        <f>N116</f>
        <v>173550</v>
      </c>
      <c r="O114" s="69">
        <f>O116+O125</f>
        <v>158000</v>
      </c>
      <c r="P114" s="71">
        <f t="shared" si="10"/>
        <v>33750</v>
      </c>
      <c r="Q114" s="71">
        <f t="shared" si="11"/>
        <v>9750</v>
      </c>
      <c r="R114" s="71">
        <f t="shared" si="12"/>
        <v>24000</v>
      </c>
      <c r="S114" s="71">
        <f t="shared" si="13"/>
        <v>362000</v>
      </c>
      <c r="T114" s="73">
        <f>T116</f>
        <v>182000</v>
      </c>
      <c r="U114" s="73">
        <f>U125</f>
        <v>180000</v>
      </c>
      <c r="V114" s="73">
        <f t="shared" si="14"/>
        <v>207000</v>
      </c>
      <c r="W114" s="73">
        <f>W116</f>
        <v>182000</v>
      </c>
      <c r="X114" s="74">
        <f>X125</f>
        <v>25000</v>
      </c>
    </row>
    <row r="115" spans="1:24" ht="12.75" customHeight="1">
      <c r="A115" s="22"/>
      <c r="B115" s="24"/>
      <c r="C115" s="24"/>
      <c r="D115" s="108"/>
      <c r="E115" s="109" t="s">
        <v>5</v>
      </c>
      <c r="F115" s="108"/>
      <c r="G115" s="72"/>
      <c r="H115" s="71"/>
      <c r="I115" s="71"/>
      <c r="J115" s="72"/>
      <c r="K115" s="71"/>
      <c r="L115" s="71"/>
      <c r="M115" s="71"/>
      <c r="N115" s="71"/>
      <c r="O115" s="71"/>
      <c r="P115" s="71"/>
      <c r="Q115" s="71"/>
      <c r="R115" s="71"/>
      <c r="S115" s="71"/>
      <c r="T115" s="73"/>
      <c r="U115" s="73"/>
      <c r="V115" s="73"/>
      <c r="W115" s="73"/>
      <c r="X115" s="73"/>
    </row>
    <row r="116" spans="1:24" s="86" customFormat="1" ht="25.5" customHeight="1">
      <c r="A116" s="11" t="s">
        <v>262</v>
      </c>
      <c r="B116" s="13" t="s">
        <v>260</v>
      </c>
      <c r="C116" s="13" t="s">
        <v>198</v>
      </c>
      <c r="D116" s="104" t="s">
        <v>195</v>
      </c>
      <c r="E116" s="33" t="s">
        <v>263</v>
      </c>
      <c r="F116" s="35"/>
      <c r="G116" s="72">
        <f t="shared" si="8"/>
        <v>236513.6</v>
      </c>
      <c r="H116" s="69">
        <f>H118</f>
        <v>182850</v>
      </c>
      <c r="I116" s="69">
        <f>I118</f>
        <v>53663.6</v>
      </c>
      <c r="J116" s="72">
        <f t="shared" si="15"/>
        <v>165800</v>
      </c>
      <c r="K116" s="71">
        <f>K120</f>
        <v>163800</v>
      </c>
      <c r="L116" s="69">
        <f>L120</f>
        <v>2000</v>
      </c>
      <c r="M116" s="71">
        <f t="shared" si="9"/>
        <v>178550</v>
      </c>
      <c r="N116" s="71">
        <f>N118</f>
        <v>173550</v>
      </c>
      <c r="O116" s="71">
        <f>O123</f>
        <v>5000</v>
      </c>
      <c r="P116" s="71">
        <f t="shared" si="10"/>
        <v>12750</v>
      </c>
      <c r="Q116" s="71">
        <f t="shared" si="11"/>
        <v>9750</v>
      </c>
      <c r="R116" s="71">
        <f t="shared" si="12"/>
        <v>3000</v>
      </c>
      <c r="S116" s="71">
        <f t="shared" si="13"/>
        <v>182000</v>
      </c>
      <c r="T116" s="73">
        <v>182000</v>
      </c>
      <c r="U116" s="73"/>
      <c r="V116" s="73">
        <f t="shared" si="14"/>
        <v>182000</v>
      </c>
      <c r="W116" s="73">
        <v>182000</v>
      </c>
      <c r="X116" s="73"/>
    </row>
    <row r="117" spans="1:24" ht="12.75" customHeight="1">
      <c r="A117" s="22"/>
      <c r="B117" s="24"/>
      <c r="C117" s="24"/>
      <c r="D117" s="108"/>
      <c r="E117" s="109" t="s">
        <v>200</v>
      </c>
      <c r="F117" s="108"/>
      <c r="G117" s="72"/>
      <c r="H117" s="71"/>
      <c r="I117" s="71"/>
      <c r="J117" s="72"/>
      <c r="K117" s="71"/>
      <c r="L117" s="71"/>
      <c r="M117" s="71"/>
      <c r="N117" s="71"/>
      <c r="O117" s="71"/>
      <c r="P117" s="71"/>
      <c r="Q117" s="71"/>
      <c r="R117" s="71"/>
      <c r="S117" s="71"/>
      <c r="T117" s="73"/>
      <c r="U117" s="73"/>
      <c r="V117" s="73"/>
      <c r="W117" s="73"/>
      <c r="X117" s="73"/>
    </row>
    <row r="118" spans="1:24" ht="12.75" customHeight="1">
      <c r="A118" s="105" t="s">
        <v>264</v>
      </c>
      <c r="B118" s="106" t="s">
        <v>260</v>
      </c>
      <c r="C118" s="106" t="s">
        <v>198</v>
      </c>
      <c r="D118" s="106" t="s">
        <v>198</v>
      </c>
      <c r="E118" s="109" t="s">
        <v>263</v>
      </c>
      <c r="F118" s="108"/>
      <c r="G118" s="72">
        <f t="shared" si="8"/>
        <v>236513.6</v>
      </c>
      <c r="H118" s="71">
        <f>H121</f>
        <v>182850</v>
      </c>
      <c r="I118" s="71">
        <f>I123</f>
        <v>53663.6</v>
      </c>
      <c r="J118" s="72">
        <f t="shared" si="15"/>
        <v>0</v>
      </c>
      <c r="K118" s="71"/>
      <c r="L118" s="71"/>
      <c r="M118" s="71">
        <f t="shared" si="9"/>
        <v>173550</v>
      </c>
      <c r="N118" s="71">
        <f>N121</f>
        <v>173550</v>
      </c>
      <c r="O118" s="71"/>
      <c r="P118" s="71">
        <f t="shared" si="10"/>
        <v>173550</v>
      </c>
      <c r="Q118" s="71">
        <f t="shared" si="11"/>
        <v>173550</v>
      </c>
      <c r="R118" s="71">
        <f t="shared" si="12"/>
        <v>0</v>
      </c>
      <c r="S118" s="71">
        <f t="shared" si="13"/>
        <v>0</v>
      </c>
      <c r="T118" s="73"/>
      <c r="U118" s="73"/>
      <c r="V118" s="73">
        <f t="shared" si="14"/>
        <v>0</v>
      </c>
      <c r="W118" s="73"/>
      <c r="X118" s="73"/>
    </row>
    <row r="119" spans="1:24" ht="12.75" customHeight="1">
      <c r="A119" s="22"/>
      <c r="B119" s="24"/>
      <c r="C119" s="24"/>
      <c r="D119" s="108"/>
      <c r="E119" s="109" t="s">
        <v>5</v>
      </c>
      <c r="F119" s="108"/>
      <c r="G119" s="72"/>
      <c r="H119" s="71"/>
      <c r="I119" s="71"/>
      <c r="J119" s="72"/>
      <c r="K119" s="71"/>
      <c r="L119" s="71"/>
      <c r="M119" s="71"/>
      <c r="N119" s="71"/>
      <c r="O119" s="71"/>
      <c r="P119" s="71"/>
      <c r="Q119" s="71"/>
      <c r="R119" s="71"/>
      <c r="S119" s="71"/>
      <c r="T119" s="73"/>
      <c r="U119" s="73"/>
      <c r="V119" s="73"/>
      <c r="W119" s="73"/>
      <c r="X119" s="73"/>
    </row>
    <row r="120" spans="1:24" s="86" customFormat="1" ht="25.5" customHeight="1">
      <c r="A120" s="11"/>
      <c r="B120" s="13"/>
      <c r="C120" s="13"/>
      <c r="D120" s="104"/>
      <c r="E120" s="33" t="s">
        <v>560</v>
      </c>
      <c r="F120" s="35"/>
      <c r="G120" s="72">
        <f t="shared" si="8"/>
        <v>0</v>
      </c>
      <c r="H120" s="69"/>
      <c r="I120" s="69"/>
      <c r="J120" s="72">
        <f t="shared" si="15"/>
        <v>165800</v>
      </c>
      <c r="K120" s="69">
        <f>K121+K123</f>
        <v>163800</v>
      </c>
      <c r="L120" s="69">
        <f>L123</f>
        <v>2000</v>
      </c>
      <c r="M120" s="71">
        <f t="shared" si="9"/>
        <v>5000</v>
      </c>
      <c r="N120" s="71"/>
      <c r="O120" s="71">
        <f>O123</f>
        <v>5000</v>
      </c>
      <c r="P120" s="71">
        <f t="shared" si="10"/>
        <v>-160800</v>
      </c>
      <c r="Q120" s="71">
        <f t="shared" si="11"/>
        <v>-163800</v>
      </c>
      <c r="R120" s="71">
        <f t="shared" si="12"/>
        <v>3000</v>
      </c>
      <c r="S120" s="71">
        <f t="shared" si="13"/>
        <v>0</v>
      </c>
      <c r="T120" s="73"/>
      <c r="U120" s="73"/>
      <c r="V120" s="73">
        <f t="shared" si="14"/>
        <v>0</v>
      </c>
      <c r="W120" s="73"/>
      <c r="X120" s="73"/>
    </row>
    <row r="121" spans="1:24" ht="26.25" customHeight="1">
      <c r="A121" s="22"/>
      <c r="B121" s="24"/>
      <c r="C121" s="24"/>
      <c r="D121" s="108"/>
      <c r="E121" s="111" t="s">
        <v>592</v>
      </c>
      <c r="F121" s="106">
        <v>4637</v>
      </c>
      <c r="G121" s="72">
        <f t="shared" si="8"/>
        <v>182850</v>
      </c>
      <c r="H121" s="71">
        <v>182850</v>
      </c>
      <c r="I121" s="71"/>
      <c r="J121" s="72">
        <f t="shared" si="15"/>
        <v>163800</v>
      </c>
      <c r="K121" s="71">
        <v>163800</v>
      </c>
      <c r="L121" s="71"/>
      <c r="M121" s="71">
        <f t="shared" si="9"/>
        <v>173550</v>
      </c>
      <c r="N121" s="71">
        <v>173550</v>
      </c>
      <c r="O121" s="71"/>
      <c r="P121" s="71">
        <f t="shared" si="10"/>
        <v>9750</v>
      </c>
      <c r="Q121" s="71">
        <f t="shared" si="11"/>
        <v>9750</v>
      </c>
      <c r="R121" s="71">
        <f t="shared" si="12"/>
        <v>0</v>
      </c>
      <c r="S121" s="71">
        <f t="shared" si="13"/>
        <v>168000</v>
      </c>
      <c r="T121" s="73">
        <v>168000</v>
      </c>
      <c r="U121" s="73"/>
      <c r="V121" s="73">
        <f t="shared" si="14"/>
        <v>173400</v>
      </c>
      <c r="W121" s="73">
        <v>173400</v>
      </c>
      <c r="X121" s="73"/>
    </row>
    <row r="122" spans="1:24" ht="12.75" customHeight="1">
      <c r="A122" s="22"/>
      <c r="B122" s="24"/>
      <c r="C122" s="24"/>
      <c r="D122" s="108"/>
      <c r="E122" s="110" t="s">
        <v>524</v>
      </c>
      <c r="F122" s="106">
        <v>5113</v>
      </c>
      <c r="G122" s="72"/>
      <c r="H122" s="71"/>
      <c r="I122" s="71"/>
      <c r="J122" s="72"/>
      <c r="K122" s="71"/>
      <c r="L122" s="71"/>
      <c r="M122" s="71"/>
      <c r="N122" s="71"/>
      <c r="O122" s="71"/>
      <c r="P122" s="71"/>
      <c r="Q122" s="71"/>
      <c r="R122" s="71"/>
      <c r="S122" s="71"/>
      <c r="T122" s="73"/>
      <c r="U122" s="73"/>
      <c r="V122" s="73"/>
      <c r="W122" s="73"/>
      <c r="X122" s="73"/>
    </row>
    <row r="123" spans="1:24" ht="12.75" customHeight="1">
      <c r="A123" s="22"/>
      <c r="B123" s="24"/>
      <c r="C123" s="24"/>
      <c r="D123" s="108"/>
      <c r="E123" s="109" t="s">
        <v>606</v>
      </c>
      <c r="F123" s="106">
        <v>5129</v>
      </c>
      <c r="G123" s="72">
        <f t="shared" si="8"/>
        <v>53663.6</v>
      </c>
      <c r="H123" s="71"/>
      <c r="I123" s="71">
        <v>53663.6</v>
      </c>
      <c r="J123" s="72">
        <f t="shared" si="15"/>
        <v>2000</v>
      </c>
      <c r="K123" s="71"/>
      <c r="L123" s="71">
        <v>2000</v>
      </c>
      <c r="M123" s="71">
        <f t="shared" si="9"/>
        <v>5000</v>
      </c>
      <c r="N123" s="71"/>
      <c r="O123" s="71">
        <v>5000</v>
      </c>
      <c r="P123" s="71">
        <f t="shared" si="10"/>
        <v>3000</v>
      </c>
      <c r="Q123" s="71">
        <f t="shared" si="11"/>
        <v>0</v>
      </c>
      <c r="R123" s="71">
        <f t="shared" si="12"/>
        <v>3000</v>
      </c>
      <c r="S123" s="71">
        <f t="shared" si="13"/>
        <v>0</v>
      </c>
      <c r="T123" s="73"/>
      <c r="U123" s="73"/>
      <c r="V123" s="73">
        <f t="shared" si="14"/>
        <v>0</v>
      </c>
      <c r="W123" s="73"/>
      <c r="X123" s="73"/>
    </row>
    <row r="124" spans="1:24" ht="12.75" customHeight="1">
      <c r="A124" s="22"/>
      <c r="B124" s="24"/>
      <c r="C124" s="24"/>
      <c r="D124" s="108"/>
      <c r="E124" s="109" t="s">
        <v>456</v>
      </c>
      <c r="F124" s="106" t="s">
        <v>457</v>
      </c>
      <c r="G124" s="72"/>
      <c r="H124" s="71"/>
      <c r="I124" s="71"/>
      <c r="J124" s="72"/>
      <c r="K124" s="71"/>
      <c r="L124" s="71"/>
      <c r="M124" s="71"/>
      <c r="N124" s="71"/>
      <c r="O124" s="71"/>
      <c r="P124" s="71"/>
      <c r="Q124" s="71"/>
      <c r="R124" s="71"/>
      <c r="S124" s="71"/>
      <c r="T124" s="73"/>
      <c r="U124" s="73"/>
      <c r="V124" s="73"/>
      <c r="W124" s="73"/>
      <c r="X124" s="73"/>
    </row>
    <row r="125" spans="1:24" s="86" customFormat="1" ht="46.5" customHeight="1">
      <c r="A125" s="11" t="s">
        <v>265</v>
      </c>
      <c r="B125" s="13" t="s">
        <v>260</v>
      </c>
      <c r="C125" s="13" t="s">
        <v>222</v>
      </c>
      <c r="D125" s="104" t="s">
        <v>195</v>
      </c>
      <c r="E125" s="33" t="s">
        <v>266</v>
      </c>
      <c r="F125" s="35"/>
      <c r="G125" s="72">
        <f t="shared" si="8"/>
        <v>119439.6</v>
      </c>
      <c r="H125" s="69">
        <f>H127</f>
        <v>0</v>
      </c>
      <c r="I125" s="69">
        <f>I127</f>
        <v>119439.6</v>
      </c>
      <c r="J125" s="72">
        <f t="shared" si="15"/>
        <v>132000</v>
      </c>
      <c r="K125" s="69"/>
      <c r="L125" s="69">
        <f>L127</f>
        <v>132000</v>
      </c>
      <c r="M125" s="71">
        <f t="shared" si="9"/>
        <v>153000</v>
      </c>
      <c r="N125" s="71"/>
      <c r="O125" s="71">
        <f>O129+O131</f>
        <v>153000</v>
      </c>
      <c r="P125" s="71">
        <f t="shared" si="10"/>
        <v>21000</v>
      </c>
      <c r="Q125" s="71">
        <f t="shared" si="11"/>
        <v>0</v>
      </c>
      <c r="R125" s="71">
        <f t="shared" si="12"/>
        <v>21000</v>
      </c>
      <c r="S125" s="71">
        <f t="shared" si="13"/>
        <v>180000</v>
      </c>
      <c r="T125" s="73"/>
      <c r="U125" s="74">
        <f>U129+U130</f>
        <v>180000</v>
      </c>
      <c r="V125" s="73">
        <f t="shared" si="14"/>
        <v>25000</v>
      </c>
      <c r="W125" s="73"/>
      <c r="X125" s="74">
        <f>X129</f>
        <v>25000</v>
      </c>
    </row>
    <row r="126" spans="1:24" ht="12.75" customHeight="1">
      <c r="A126" s="22"/>
      <c r="B126" s="24"/>
      <c r="C126" s="24"/>
      <c r="D126" s="108"/>
      <c r="E126" s="109" t="s">
        <v>200</v>
      </c>
      <c r="F126" s="108"/>
      <c r="G126" s="72"/>
      <c r="H126" s="71"/>
      <c r="I126" s="71"/>
      <c r="J126" s="72"/>
      <c r="K126" s="71"/>
      <c r="L126" s="71"/>
      <c r="M126" s="71"/>
      <c r="N126" s="71"/>
      <c r="O126" s="71"/>
      <c r="P126" s="71"/>
      <c r="Q126" s="71"/>
      <c r="R126" s="71"/>
      <c r="S126" s="71"/>
      <c r="T126" s="73"/>
      <c r="U126" s="73"/>
      <c r="V126" s="73"/>
      <c r="W126" s="73"/>
      <c r="X126" s="73"/>
    </row>
    <row r="127" spans="1:24" ht="12.75" customHeight="1">
      <c r="A127" s="105" t="s">
        <v>267</v>
      </c>
      <c r="B127" s="106" t="s">
        <v>260</v>
      </c>
      <c r="C127" s="106" t="s">
        <v>222</v>
      </c>
      <c r="D127" s="106" t="s">
        <v>198</v>
      </c>
      <c r="E127" s="109" t="s">
        <v>266</v>
      </c>
      <c r="F127" s="108"/>
      <c r="G127" s="72">
        <f t="shared" si="8"/>
        <v>119439.6</v>
      </c>
      <c r="H127" s="71">
        <f>H128</f>
        <v>0</v>
      </c>
      <c r="I127" s="71">
        <f>I129+I131</f>
        <v>119439.6</v>
      </c>
      <c r="J127" s="72">
        <f t="shared" si="15"/>
        <v>132000</v>
      </c>
      <c r="K127" s="71"/>
      <c r="L127" s="71">
        <f>L129+L130+L131</f>
        <v>132000</v>
      </c>
      <c r="M127" s="71">
        <f t="shared" si="9"/>
        <v>0</v>
      </c>
      <c r="N127" s="71"/>
      <c r="O127" s="71"/>
      <c r="P127" s="71">
        <f t="shared" si="10"/>
        <v>-132000</v>
      </c>
      <c r="Q127" s="71">
        <f t="shared" si="11"/>
        <v>0</v>
      </c>
      <c r="R127" s="71">
        <f t="shared" si="12"/>
        <v>-132000</v>
      </c>
      <c r="S127" s="71">
        <f t="shared" si="13"/>
        <v>0</v>
      </c>
      <c r="T127" s="73"/>
      <c r="U127" s="73"/>
      <c r="V127" s="73">
        <f t="shared" si="14"/>
        <v>0</v>
      </c>
      <c r="W127" s="73"/>
      <c r="X127" s="73"/>
    </row>
    <row r="128" spans="1:24" ht="12.75" customHeight="1">
      <c r="A128" s="105"/>
      <c r="B128" s="106"/>
      <c r="C128" s="106"/>
      <c r="D128" s="106"/>
      <c r="E128" s="111" t="s">
        <v>592</v>
      </c>
      <c r="F128" s="106">
        <v>4637</v>
      </c>
      <c r="G128" s="72">
        <f t="shared" si="8"/>
        <v>0</v>
      </c>
      <c r="H128" s="71"/>
      <c r="I128" s="71"/>
      <c r="J128" s="72"/>
      <c r="K128" s="71"/>
      <c r="L128" s="71"/>
      <c r="M128" s="71">
        <f t="shared" si="9"/>
        <v>0</v>
      </c>
      <c r="N128" s="71"/>
      <c r="O128" s="71"/>
      <c r="P128" s="71">
        <f t="shared" si="10"/>
        <v>0</v>
      </c>
      <c r="Q128" s="71">
        <f t="shared" si="11"/>
        <v>0</v>
      </c>
      <c r="R128" s="71">
        <f t="shared" si="12"/>
        <v>0</v>
      </c>
      <c r="S128" s="71">
        <f t="shared" si="13"/>
        <v>0</v>
      </c>
      <c r="T128" s="73"/>
      <c r="U128" s="73"/>
      <c r="V128" s="73">
        <f t="shared" si="14"/>
        <v>0</v>
      </c>
      <c r="W128" s="73"/>
      <c r="X128" s="73"/>
    </row>
    <row r="129" spans="1:24" ht="12.75" customHeight="1">
      <c r="A129" s="22"/>
      <c r="B129" s="24"/>
      <c r="C129" s="24"/>
      <c r="D129" s="108"/>
      <c r="E129" s="109" t="s">
        <v>522</v>
      </c>
      <c r="F129" s="106" t="s">
        <v>521</v>
      </c>
      <c r="G129" s="72">
        <f t="shared" si="8"/>
        <v>119439.6</v>
      </c>
      <c r="H129" s="71"/>
      <c r="I129" s="71">
        <v>119439.6</v>
      </c>
      <c r="J129" s="72">
        <f t="shared" si="15"/>
        <v>130000</v>
      </c>
      <c r="K129" s="71"/>
      <c r="L129" s="71">
        <v>130000</v>
      </c>
      <c r="M129" s="71">
        <f t="shared" si="9"/>
        <v>150000</v>
      </c>
      <c r="N129" s="71"/>
      <c r="O129" s="71">
        <v>150000</v>
      </c>
      <c r="P129" s="71">
        <f t="shared" si="10"/>
        <v>20000</v>
      </c>
      <c r="Q129" s="71">
        <f t="shared" si="11"/>
        <v>0</v>
      </c>
      <c r="R129" s="71">
        <f t="shared" si="12"/>
        <v>20000</v>
      </c>
      <c r="S129" s="71">
        <f t="shared" si="13"/>
        <v>30000</v>
      </c>
      <c r="T129" s="73"/>
      <c r="U129" s="73">
        <v>30000</v>
      </c>
      <c r="V129" s="73">
        <f t="shared" si="14"/>
        <v>25000</v>
      </c>
      <c r="W129" s="73"/>
      <c r="X129" s="73">
        <v>25000</v>
      </c>
    </row>
    <row r="130" spans="1:24" ht="12.75" customHeight="1">
      <c r="A130" s="22"/>
      <c r="B130" s="24"/>
      <c r="C130" s="24"/>
      <c r="D130" s="108"/>
      <c r="E130" s="109" t="s">
        <v>524</v>
      </c>
      <c r="F130" s="106" t="s">
        <v>523</v>
      </c>
      <c r="G130" s="72">
        <f t="shared" si="8"/>
        <v>0</v>
      </c>
      <c r="H130" s="71"/>
      <c r="I130" s="71"/>
      <c r="J130" s="72">
        <f t="shared" si="15"/>
        <v>0</v>
      </c>
      <c r="K130" s="71"/>
      <c r="L130" s="71">
        <v>0</v>
      </c>
      <c r="M130" s="71">
        <f t="shared" si="9"/>
        <v>0</v>
      </c>
      <c r="N130" s="71"/>
      <c r="O130" s="71"/>
      <c r="P130" s="71">
        <f t="shared" si="10"/>
        <v>0</v>
      </c>
      <c r="Q130" s="71">
        <f t="shared" si="11"/>
        <v>0</v>
      </c>
      <c r="R130" s="71">
        <f t="shared" si="12"/>
        <v>0</v>
      </c>
      <c r="S130" s="71">
        <f t="shared" si="13"/>
        <v>150000</v>
      </c>
      <c r="T130" s="73"/>
      <c r="U130" s="73">
        <v>150000</v>
      </c>
      <c r="V130" s="73">
        <f t="shared" si="14"/>
        <v>0</v>
      </c>
      <c r="W130" s="73"/>
      <c r="X130" s="73"/>
    </row>
    <row r="131" spans="1:24" ht="12.75" customHeight="1">
      <c r="A131" s="22"/>
      <c r="B131" s="24"/>
      <c r="C131" s="24"/>
      <c r="D131" s="108"/>
      <c r="E131" s="109" t="s">
        <v>606</v>
      </c>
      <c r="F131" s="106">
        <v>5129</v>
      </c>
      <c r="G131" s="72">
        <f t="shared" si="8"/>
        <v>0</v>
      </c>
      <c r="H131" s="71"/>
      <c r="I131" s="71">
        <v>0</v>
      </c>
      <c r="J131" s="72">
        <f t="shared" si="15"/>
        <v>2000</v>
      </c>
      <c r="K131" s="71"/>
      <c r="L131" s="71">
        <v>2000</v>
      </c>
      <c r="M131" s="71">
        <f t="shared" si="9"/>
        <v>3000</v>
      </c>
      <c r="N131" s="71"/>
      <c r="O131" s="71">
        <v>3000</v>
      </c>
      <c r="P131" s="71">
        <f t="shared" si="10"/>
        <v>1000</v>
      </c>
      <c r="Q131" s="71">
        <f t="shared" si="11"/>
        <v>0</v>
      </c>
      <c r="R131" s="71">
        <f t="shared" si="12"/>
        <v>1000</v>
      </c>
      <c r="S131" s="71">
        <f t="shared" si="13"/>
        <v>0</v>
      </c>
      <c r="T131" s="73"/>
      <c r="U131" s="73"/>
      <c r="V131" s="73">
        <f t="shared" si="14"/>
        <v>0</v>
      </c>
      <c r="W131" s="73"/>
      <c r="X131" s="73"/>
    </row>
    <row r="132" spans="1:24" s="86" customFormat="1" ht="46.5" customHeight="1">
      <c r="A132" s="11" t="s">
        <v>275</v>
      </c>
      <c r="B132" s="13" t="s">
        <v>276</v>
      </c>
      <c r="C132" s="13" t="s">
        <v>195</v>
      </c>
      <c r="D132" s="104" t="s">
        <v>195</v>
      </c>
      <c r="E132" s="33" t="s">
        <v>277</v>
      </c>
      <c r="F132" s="35"/>
      <c r="G132" s="72">
        <f t="shared" si="8"/>
        <v>622524.473</v>
      </c>
      <c r="H132" s="69">
        <f>H136+H142+H155</f>
        <v>147357.473</v>
      </c>
      <c r="I132" s="69">
        <f>I136+I142+I155</f>
        <v>475167</v>
      </c>
      <c r="J132" s="72">
        <f t="shared" si="15"/>
        <v>323740</v>
      </c>
      <c r="K132" s="69">
        <f>K142+K155</f>
        <v>103740</v>
      </c>
      <c r="L132" s="69">
        <f>L136+L142+L155</f>
        <v>220000</v>
      </c>
      <c r="M132" s="71">
        <f t="shared" si="9"/>
        <v>464740</v>
      </c>
      <c r="N132" s="69">
        <f>N142+N155</f>
        <v>149740</v>
      </c>
      <c r="O132" s="69">
        <f>O136+O142</f>
        <v>315000</v>
      </c>
      <c r="P132" s="71">
        <f t="shared" si="10"/>
        <v>141000</v>
      </c>
      <c r="Q132" s="71">
        <f t="shared" si="11"/>
        <v>46000</v>
      </c>
      <c r="R132" s="71">
        <f t="shared" si="12"/>
        <v>95000</v>
      </c>
      <c r="S132" s="71">
        <f t="shared" si="13"/>
        <v>316590</v>
      </c>
      <c r="T132" s="74">
        <f>T142++T155</f>
        <v>167590</v>
      </c>
      <c r="U132" s="74">
        <f>U136+U142</f>
        <v>149000</v>
      </c>
      <c r="V132" s="73">
        <f t="shared" si="14"/>
        <v>242000</v>
      </c>
      <c r="W132" s="74">
        <f>W142+W155</f>
        <v>178000</v>
      </c>
      <c r="X132" s="74">
        <f>X136+X142</f>
        <v>64000</v>
      </c>
    </row>
    <row r="133" spans="1:24" ht="12.75" customHeight="1">
      <c r="A133" s="22"/>
      <c r="B133" s="24"/>
      <c r="C133" s="24"/>
      <c r="D133" s="108"/>
      <c r="E133" s="109" t="s">
        <v>5</v>
      </c>
      <c r="F133" s="108"/>
      <c r="G133" s="72"/>
      <c r="H133" s="71"/>
      <c r="I133" s="71"/>
      <c r="J133" s="72"/>
      <c r="K133" s="71"/>
      <c r="L133" s="71"/>
      <c r="M133" s="71"/>
      <c r="N133" s="71"/>
      <c r="O133" s="71"/>
      <c r="P133" s="71"/>
      <c r="Q133" s="71"/>
      <c r="R133" s="71"/>
      <c r="S133" s="71"/>
      <c r="T133" s="73"/>
      <c r="U133" s="73"/>
      <c r="V133" s="73"/>
      <c r="W133" s="73"/>
      <c r="X133" s="73"/>
    </row>
    <row r="134" spans="1:24" s="86" customFormat="1" ht="46.5" customHeight="1">
      <c r="A134" s="11" t="s">
        <v>278</v>
      </c>
      <c r="B134" s="13" t="s">
        <v>276</v>
      </c>
      <c r="C134" s="13" t="s">
        <v>198</v>
      </c>
      <c r="D134" s="104" t="s">
        <v>195</v>
      </c>
      <c r="E134" s="33" t="s">
        <v>279</v>
      </c>
      <c r="F134" s="35"/>
      <c r="G134" s="72"/>
      <c r="H134" s="69"/>
      <c r="I134" s="69"/>
      <c r="J134" s="72"/>
      <c r="K134" s="69"/>
      <c r="L134" s="69"/>
      <c r="M134" s="71"/>
      <c r="N134" s="71"/>
      <c r="O134" s="71"/>
      <c r="P134" s="71"/>
      <c r="Q134" s="71"/>
      <c r="R134" s="71"/>
      <c r="S134" s="71"/>
      <c r="T134" s="73"/>
      <c r="U134" s="73"/>
      <c r="V134" s="73"/>
      <c r="W134" s="73"/>
      <c r="X134" s="73"/>
    </row>
    <row r="135" spans="1:24" ht="12.75" customHeight="1">
      <c r="A135" s="22"/>
      <c r="B135" s="24"/>
      <c r="C135" s="24"/>
      <c r="D135" s="108"/>
      <c r="E135" s="109" t="s">
        <v>200</v>
      </c>
      <c r="F135" s="108"/>
      <c r="G135" s="72"/>
      <c r="H135" s="71"/>
      <c r="I135" s="71"/>
      <c r="J135" s="72"/>
      <c r="K135" s="71"/>
      <c r="L135" s="71"/>
      <c r="M135" s="71"/>
      <c r="N135" s="71"/>
      <c r="O135" s="71"/>
      <c r="P135" s="71"/>
      <c r="Q135" s="71"/>
      <c r="R135" s="71"/>
      <c r="S135" s="71"/>
      <c r="T135" s="73"/>
      <c r="U135" s="73"/>
      <c r="V135" s="73"/>
      <c r="W135" s="73"/>
      <c r="X135" s="73"/>
    </row>
    <row r="136" spans="1:24" ht="12.75" customHeight="1">
      <c r="A136" s="105">
        <v>2630</v>
      </c>
      <c r="B136" s="106" t="s">
        <v>276</v>
      </c>
      <c r="C136" s="106">
        <v>3</v>
      </c>
      <c r="D136" s="106">
        <v>0</v>
      </c>
      <c r="E136" s="36" t="s">
        <v>618</v>
      </c>
      <c r="F136" s="108"/>
      <c r="G136" s="72">
        <f aca="true" t="shared" si="16" ref="G136:G199">H136+I136</f>
        <v>268576.3</v>
      </c>
      <c r="H136" s="69">
        <f>H137</f>
        <v>0</v>
      </c>
      <c r="I136" s="69">
        <f>I138+I139+I140</f>
        <v>268576.3</v>
      </c>
      <c r="J136" s="72">
        <f t="shared" si="15"/>
        <v>73000</v>
      </c>
      <c r="K136" s="71"/>
      <c r="L136" s="69">
        <f>L138+L139+L140</f>
        <v>73000</v>
      </c>
      <c r="M136" s="71">
        <f t="shared" si="9"/>
        <v>203000</v>
      </c>
      <c r="N136" s="71"/>
      <c r="O136" s="69">
        <f>O138+O140</f>
        <v>203000</v>
      </c>
      <c r="P136" s="71">
        <f t="shared" si="10"/>
        <v>130000</v>
      </c>
      <c r="Q136" s="71">
        <f t="shared" si="11"/>
        <v>0</v>
      </c>
      <c r="R136" s="71">
        <f t="shared" si="12"/>
        <v>130000</v>
      </c>
      <c r="S136" s="71">
        <f t="shared" si="13"/>
        <v>99000</v>
      </c>
      <c r="T136" s="74"/>
      <c r="U136" s="74">
        <f>U138</f>
        <v>99000</v>
      </c>
      <c r="V136" s="73">
        <f t="shared" si="14"/>
        <v>30000</v>
      </c>
      <c r="W136" s="74"/>
      <c r="X136" s="74">
        <f>X138</f>
        <v>30000</v>
      </c>
    </row>
    <row r="137" spans="1:24" ht="12.75" customHeight="1">
      <c r="A137" s="105"/>
      <c r="B137" s="106"/>
      <c r="C137" s="106"/>
      <c r="D137" s="106"/>
      <c r="E137" s="111" t="s">
        <v>592</v>
      </c>
      <c r="F137" s="106">
        <v>4637</v>
      </c>
      <c r="G137" s="72">
        <f t="shared" si="16"/>
        <v>0</v>
      </c>
      <c r="H137" s="71"/>
      <c r="I137" s="71"/>
      <c r="J137" s="72"/>
      <c r="K137" s="71"/>
      <c r="L137" s="69"/>
      <c r="M137" s="71">
        <f t="shared" si="9"/>
        <v>0</v>
      </c>
      <c r="N137" s="71"/>
      <c r="O137" s="71"/>
      <c r="P137" s="71">
        <f t="shared" si="10"/>
        <v>0</v>
      </c>
      <c r="Q137" s="71">
        <f t="shared" si="11"/>
        <v>0</v>
      </c>
      <c r="R137" s="71">
        <f t="shared" si="12"/>
        <v>0</v>
      </c>
      <c r="S137" s="71">
        <f t="shared" si="13"/>
        <v>0</v>
      </c>
      <c r="T137" s="73"/>
      <c r="U137" s="73"/>
      <c r="V137" s="73">
        <f t="shared" si="14"/>
        <v>0</v>
      </c>
      <c r="W137" s="73"/>
      <c r="X137" s="73"/>
    </row>
    <row r="138" spans="1:24" ht="12.75" customHeight="1">
      <c r="A138" s="105"/>
      <c r="B138" s="106"/>
      <c r="C138" s="106"/>
      <c r="D138" s="106"/>
      <c r="E138" s="109" t="s">
        <v>522</v>
      </c>
      <c r="F138" s="106" t="s">
        <v>521</v>
      </c>
      <c r="G138" s="72">
        <f t="shared" si="16"/>
        <v>266599.3</v>
      </c>
      <c r="H138" s="71"/>
      <c r="I138" s="71">
        <v>266599.3</v>
      </c>
      <c r="J138" s="72">
        <f t="shared" si="15"/>
        <v>70000</v>
      </c>
      <c r="K138" s="71"/>
      <c r="L138" s="71">
        <v>70000</v>
      </c>
      <c r="M138" s="71">
        <f t="shared" si="9"/>
        <v>200000</v>
      </c>
      <c r="N138" s="71"/>
      <c r="O138" s="71">
        <v>200000</v>
      </c>
      <c r="P138" s="71">
        <f t="shared" si="10"/>
        <v>130000</v>
      </c>
      <c r="Q138" s="71">
        <f t="shared" si="11"/>
        <v>0</v>
      </c>
      <c r="R138" s="71">
        <f t="shared" si="12"/>
        <v>130000</v>
      </c>
      <c r="S138" s="71">
        <f t="shared" si="13"/>
        <v>99000</v>
      </c>
      <c r="T138" s="73"/>
      <c r="U138" s="73">
        <v>99000</v>
      </c>
      <c r="V138" s="73">
        <f t="shared" si="14"/>
        <v>30000</v>
      </c>
      <c r="W138" s="73"/>
      <c r="X138" s="73">
        <v>30000</v>
      </c>
    </row>
    <row r="139" spans="1:24" ht="12.75" customHeight="1">
      <c r="A139" s="22"/>
      <c r="B139" s="24"/>
      <c r="C139" s="24"/>
      <c r="D139" s="108"/>
      <c r="E139" s="109" t="s">
        <v>524</v>
      </c>
      <c r="F139" s="106">
        <v>5113</v>
      </c>
      <c r="G139" s="72">
        <f t="shared" si="16"/>
        <v>0</v>
      </c>
      <c r="H139" s="71"/>
      <c r="I139" s="71">
        <v>0</v>
      </c>
      <c r="J139" s="72">
        <f t="shared" si="15"/>
        <v>0</v>
      </c>
      <c r="K139" s="71"/>
      <c r="L139" s="71"/>
      <c r="M139" s="71">
        <f t="shared" si="9"/>
        <v>0</v>
      </c>
      <c r="N139" s="71"/>
      <c r="O139" s="71"/>
      <c r="P139" s="71">
        <f t="shared" si="10"/>
        <v>0</v>
      </c>
      <c r="Q139" s="71">
        <f t="shared" si="11"/>
        <v>0</v>
      </c>
      <c r="R139" s="71">
        <f t="shared" si="12"/>
        <v>0</v>
      </c>
      <c r="S139" s="71">
        <f t="shared" si="13"/>
        <v>0</v>
      </c>
      <c r="T139" s="73"/>
      <c r="U139" s="73"/>
      <c r="V139" s="73">
        <f t="shared" si="14"/>
        <v>0</v>
      </c>
      <c r="W139" s="73"/>
      <c r="X139" s="73"/>
    </row>
    <row r="140" spans="1:24" ht="12.75" customHeight="1">
      <c r="A140" s="22"/>
      <c r="B140" s="24"/>
      <c r="C140" s="24"/>
      <c r="D140" s="108"/>
      <c r="E140" s="109" t="s">
        <v>606</v>
      </c>
      <c r="F140" s="106">
        <v>5129</v>
      </c>
      <c r="G140" s="72">
        <f t="shared" si="16"/>
        <v>1977</v>
      </c>
      <c r="H140" s="71"/>
      <c r="I140" s="71">
        <v>1977</v>
      </c>
      <c r="J140" s="72">
        <f t="shared" si="15"/>
        <v>3000</v>
      </c>
      <c r="K140" s="71"/>
      <c r="L140" s="71">
        <v>3000</v>
      </c>
      <c r="M140" s="71">
        <f t="shared" si="9"/>
        <v>3000</v>
      </c>
      <c r="N140" s="71"/>
      <c r="O140" s="71">
        <v>3000</v>
      </c>
      <c r="P140" s="71">
        <f t="shared" si="10"/>
        <v>0</v>
      </c>
      <c r="Q140" s="71">
        <f t="shared" si="11"/>
        <v>0</v>
      </c>
      <c r="R140" s="71">
        <f t="shared" si="12"/>
        <v>0</v>
      </c>
      <c r="S140" s="71">
        <f t="shared" si="13"/>
        <v>0</v>
      </c>
      <c r="T140" s="73"/>
      <c r="U140" s="73"/>
      <c r="V140" s="73">
        <f t="shared" si="14"/>
        <v>0</v>
      </c>
      <c r="W140" s="73"/>
      <c r="X140" s="73"/>
    </row>
    <row r="141" spans="1:24" ht="12.75" customHeight="1">
      <c r="A141" s="22">
        <v>2630</v>
      </c>
      <c r="B141" s="24">
        <v>6</v>
      </c>
      <c r="C141" s="24">
        <v>3</v>
      </c>
      <c r="D141" s="108"/>
      <c r="E141" s="109"/>
      <c r="F141" s="106"/>
      <c r="G141" s="72"/>
      <c r="H141" s="71"/>
      <c r="I141" s="71"/>
      <c r="J141" s="72"/>
      <c r="K141" s="71"/>
      <c r="L141" s="71"/>
      <c r="M141" s="71"/>
      <c r="N141" s="71"/>
      <c r="O141" s="71"/>
      <c r="P141" s="71"/>
      <c r="Q141" s="71"/>
      <c r="R141" s="71"/>
      <c r="S141" s="71"/>
      <c r="T141" s="73"/>
      <c r="U141" s="73"/>
      <c r="V141" s="73"/>
      <c r="W141" s="73"/>
      <c r="X141" s="73"/>
    </row>
    <row r="142" spans="1:24" s="86" customFormat="1" ht="46.5" customHeight="1">
      <c r="A142" s="11" t="s">
        <v>281</v>
      </c>
      <c r="B142" s="13" t="s">
        <v>276</v>
      </c>
      <c r="C142" s="13" t="s">
        <v>238</v>
      </c>
      <c r="D142" s="104" t="s">
        <v>195</v>
      </c>
      <c r="E142" s="33" t="s">
        <v>282</v>
      </c>
      <c r="F142" s="35"/>
      <c r="G142" s="72">
        <f t="shared" si="16"/>
        <v>246140.30000000002</v>
      </c>
      <c r="H142" s="69">
        <f>H145</f>
        <v>39549.6</v>
      </c>
      <c r="I142" s="69">
        <f>I146+I148+I149</f>
        <v>206590.7</v>
      </c>
      <c r="J142" s="72">
        <f t="shared" si="15"/>
        <v>186150</v>
      </c>
      <c r="K142" s="69">
        <f>K144</f>
        <v>39150</v>
      </c>
      <c r="L142" s="69">
        <f>L144</f>
        <v>147000</v>
      </c>
      <c r="M142" s="71">
        <f aca="true" t="shared" si="17" ref="M142:M204">N142+O142</f>
        <v>154150</v>
      </c>
      <c r="N142" s="69">
        <f>N145</f>
        <v>42150</v>
      </c>
      <c r="O142" s="69">
        <f>O146+O148</f>
        <v>112000</v>
      </c>
      <c r="P142" s="71">
        <f aca="true" t="shared" si="18" ref="P142:P204">Q142+R142</f>
        <v>-32000</v>
      </c>
      <c r="Q142" s="71">
        <f aca="true" t="shared" si="19" ref="Q142:Q204">N142-K142</f>
        <v>3000</v>
      </c>
      <c r="R142" s="71">
        <f aca="true" t="shared" si="20" ref="R142:R204">O142-L142</f>
        <v>-35000</v>
      </c>
      <c r="S142" s="71">
        <f aca="true" t="shared" si="21" ref="S142:S204">T142+U142</f>
        <v>110000</v>
      </c>
      <c r="T142" s="73">
        <f>T145</f>
        <v>60000</v>
      </c>
      <c r="U142" s="73">
        <f>U146</f>
        <v>50000</v>
      </c>
      <c r="V142" s="73">
        <f aca="true" t="shared" si="22" ref="V142:V204">W142+X142</f>
        <v>102000</v>
      </c>
      <c r="W142" s="73">
        <f>W145</f>
        <v>68000</v>
      </c>
      <c r="X142" s="74">
        <f>X146</f>
        <v>34000</v>
      </c>
    </row>
    <row r="143" spans="1:24" ht="12.75" customHeight="1">
      <c r="A143" s="22"/>
      <c r="B143" s="24"/>
      <c r="C143" s="24"/>
      <c r="D143" s="108"/>
      <c r="E143" s="109" t="s">
        <v>200</v>
      </c>
      <c r="F143" s="108"/>
      <c r="G143" s="72"/>
      <c r="H143" s="71"/>
      <c r="I143" s="71"/>
      <c r="J143" s="72"/>
      <c r="K143" s="71"/>
      <c r="L143" s="71"/>
      <c r="M143" s="71"/>
      <c r="N143" s="71"/>
      <c r="O143" s="71"/>
      <c r="P143" s="71"/>
      <c r="Q143" s="71"/>
      <c r="R143" s="71"/>
      <c r="S143" s="71"/>
      <c r="T143" s="73"/>
      <c r="U143" s="73"/>
      <c r="V143" s="73"/>
      <c r="W143" s="73"/>
      <c r="X143" s="73"/>
    </row>
    <row r="144" spans="1:24" ht="12.75" customHeight="1">
      <c r="A144" s="105" t="s">
        <v>283</v>
      </c>
      <c r="B144" s="106" t="s">
        <v>276</v>
      </c>
      <c r="C144" s="106" t="s">
        <v>238</v>
      </c>
      <c r="D144" s="106" t="s">
        <v>198</v>
      </c>
      <c r="E144" s="109" t="s">
        <v>282</v>
      </c>
      <c r="F144" s="108"/>
      <c r="G144" s="72">
        <f t="shared" si="16"/>
        <v>0</v>
      </c>
      <c r="H144" s="71"/>
      <c r="I144" s="71"/>
      <c r="J144" s="72">
        <f t="shared" si="15"/>
        <v>186150</v>
      </c>
      <c r="K144" s="69">
        <f>K145</f>
        <v>39150</v>
      </c>
      <c r="L144" s="69">
        <f>L146+L147+L148</f>
        <v>147000</v>
      </c>
      <c r="M144" s="71">
        <f t="shared" si="17"/>
        <v>0</v>
      </c>
      <c r="N144" s="71"/>
      <c r="O144" s="71"/>
      <c r="P144" s="71">
        <f t="shared" si="18"/>
        <v>-186150</v>
      </c>
      <c r="Q144" s="71">
        <f t="shared" si="19"/>
        <v>-39150</v>
      </c>
      <c r="R144" s="71">
        <f t="shared" si="20"/>
        <v>-147000</v>
      </c>
      <c r="S144" s="71">
        <f t="shared" si="21"/>
        <v>0</v>
      </c>
      <c r="T144" s="73"/>
      <c r="U144" s="73"/>
      <c r="V144" s="73">
        <f t="shared" si="22"/>
        <v>0</v>
      </c>
      <c r="W144" s="73"/>
      <c r="X144" s="73"/>
    </row>
    <row r="145" spans="1:24" ht="27" customHeight="1">
      <c r="A145" s="22"/>
      <c r="B145" s="24"/>
      <c r="C145" s="24"/>
      <c r="D145" s="108"/>
      <c r="E145" s="111" t="s">
        <v>592</v>
      </c>
      <c r="F145" s="106">
        <v>4637</v>
      </c>
      <c r="G145" s="72">
        <f t="shared" si="16"/>
        <v>39549.6</v>
      </c>
      <c r="H145" s="71">
        <v>39549.6</v>
      </c>
      <c r="I145" s="71"/>
      <c r="J145" s="72">
        <f t="shared" si="15"/>
        <v>39150</v>
      </c>
      <c r="K145" s="71">
        <v>39150</v>
      </c>
      <c r="L145" s="71"/>
      <c r="M145" s="71">
        <f t="shared" si="17"/>
        <v>42150</v>
      </c>
      <c r="N145" s="71">
        <v>42150</v>
      </c>
      <c r="O145" s="71"/>
      <c r="P145" s="71">
        <f t="shared" si="18"/>
        <v>3000</v>
      </c>
      <c r="Q145" s="71">
        <f t="shared" si="19"/>
        <v>3000</v>
      </c>
      <c r="R145" s="71">
        <f t="shared" si="20"/>
        <v>0</v>
      </c>
      <c r="S145" s="71">
        <f t="shared" si="21"/>
        <v>60000</v>
      </c>
      <c r="T145" s="73">
        <v>60000</v>
      </c>
      <c r="U145" s="73"/>
      <c r="V145" s="73">
        <f t="shared" si="22"/>
        <v>68000</v>
      </c>
      <c r="W145" s="73">
        <v>68000</v>
      </c>
      <c r="X145" s="73"/>
    </row>
    <row r="146" spans="1:24" ht="12.75" customHeight="1">
      <c r="A146" s="22"/>
      <c r="B146" s="24"/>
      <c r="C146" s="24"/>
      <c r="D146" s="108"/>
      <c r="E146" s="110" t="s">
        <v>522</v>
      </c>
      <c r="F146" s="106">
        <v>5112</v>
      </c>
      <c r="G146" s="72">
        <f t="shared" si="16"/>
        <v>190537.5</v>
      </c>
      <c r="H146" s="71"/>
      <c r="I146" s="71">
        <v>190537.5</v>
      </c>
      <c r="J146" s="72">
        <f aca="true" t="shared" si="23" ref="J146:J212">K146+L146</f>
        <v>140000</v>
      </c>
      <c r="K146" s="71"/>
      <c r="L146" s="71">
        <v>140000</v>
      </c>
      <c r="M146" s="71">
        <f t="shared" si="17"/>
        <v>108000</v>
      </c>
      <c r="N146" s="71"/>
      <c r="O146" s="71">
        <v>108000</v>
      </c>
      <c r="P146" s="71">
        <f t="shared" si="18"/>
        <v>-32000</v>
      </c>
      <c r="Q146" s="71">
        <f t="shared" si="19"/>
        <v>0</v>
      </c>
      <c r="R146" s="71">
        <f t="shared" si="20"/>
        <v>-32000</v>
      </c>
      <c r="S146" s="71">
        <f t="shared" si="21"/>
        <v>50000</v>
      </c>
      <c r="T146" s="73"/>
      <c r="U146" s="73">
        <v>50000</v>
      </c>
      <c r="V146" s="73">
        <f t="shared" si="22"/>
        <v>34000</v>
      </c>
      <c r="W146" s="73"/>
      <c r="X146" s="73">
        <v>34000</v>
      </c>
    </row>
    <row r="147" spans="1:24" ht="12.75" customHeight="1">
      <c r="A147" s="22"/>
      <c r="B147" s="24"/>
      <c r="C147" s="24"/>
      <c r="D147" s="108"/>
      <c r="E147" s="109" t="s">
        <v>607</v>
      </c>
      <c r="F147" s="106">
        <v>5121</v>
      </c>
      <c r="G147" s="72">
        <f t="shared" si="16"/>
        <v>0</v>
      </c>
      <c r="H147" s="71"/>
      <c r="I147" s="71"/>
      <c r="J147" s="72">
        <f t="shared" si="23"/>
        <v>0</v>
      </c>
      <c r="K147" s="71"/>
      <c r="L147" s="71">
        <v>0</v>
      </c>
      <c r="M147" s="71">
        <f t="shared" si="17"/>
        <v>0</v>
      </c>
      <c r="N147" s="71"/>
      <c r="O147" s="71"/>
      <c r="P147" s="71">
        <f t="shared" si="18"/>
        <v>0</v>
      </c>
      <c r="Q147" s="71">
        <f t="shared" si="19"/>
        <v>0</v>
      </c>
      <c r="R147" s="71">
        <f t="shared" si="20"/>
        <v>0</v>
      </c>
      <c r="S147" s="71">
        <f t="shared" si="21"/>
        <v>0</v>
      </c>
      <c r="T147" s="73"/>
      <c r="U147" s="73"/>
      <c r="V147" s="73">
        <f t="shared" si="22"/>
        <v>0</v>
      </c>
      <c r="W147" s="73"/>
      <c r="X147" s="73"/>
    </row>
    <row r="148" spans="1:24" ht="12.75" customHeight="1">
      <c r="A148" s="22"/>
      <c r="B148" s="24"/>
      <c r="C148" s="24"/>
      <c r="D148" s="108"/>
      <c r="E148" s="109" t="s">
        <v>606</v>
      </c>
      <c r="F148" s="106">
        <v>5129</v>
      </c>
      <c r="G148" s="72">
        <f t="shared" si="16"/>
        <v>4500</v>
      </c>
      <c r="H148" s="71"/>
      <c r="I148" s="71">
        <v>4500</v>
      </c>
      <c r="J148" s="72">
        <f t="shared" si="23"/>
        <v>7000</v>
      </c>
      <c r="K148" s="71"/>
      <c r="L148" s="71">
        <v>7000</v>
      </c>
      <c r="M148" s="71">
        <f t="shared" si="17"/>
        <v>4000</v>
      </c>
      <c r="N148" s="71"/>
      <c r="O148" s="71">
        <v>4000</v>
      </c>
      <c r="P148" s="71">
        <f t="shared" si="18"/>
        <v>-3000</v>
      </c>
      <c r="Q148" s="71">
        <f t="shared" si="19"/>
        <v>0</v>
      </c>
      <c r="R148" s="71">
        <f t="shared" si="20"/>
        <v>-3000</v>
      </c>
      <c r="S148" s="71">
        <f t="shared" si="21"/>
        <v>0</v>
      </c>
      <c r="T148" s="73"/>
      <c r="U148" s="73"/>
      <c r="V148" s="73">
        <f t="shared" si="22"/>
        <v>0</v>
      </c>
      <c r="W148" s="73"/>
      <c r="X148" s="73"/>
    </row>
    <row r="149" spans="1:24" ht="12.75" customHeight="1">
      <c r="A149" s="22"/>
      <c r="B149" s="24"/>
      <c r="C149" s="24"/>
      <c r="D149" s="108"/>
      <c r="E149" s="109" t="s">
        <v>524</v>
      </c>
      <c r="F149" s="106" t="s">
        <v>523</v>
      </c>
      <c r="G149" s="72">
        <f t="shared" si="16"/>
        <v>11553.2</v>
      </c>
      <c r="H149" s="71"/>
      <c r="I149" s="71">
        <v>11553.2</v>
      </c>
      <c r="J149" s="72">
        <f t="shared" si="23"/>
        <v>0</v>
      </c>
      <c r="K149" s="71"/>
      <c r="L149" s="71"/>
      <c r="M149" s="71">
        <f t="shared" si="17"/>
        <v>0</v>
      </c>
      <c r="N149" s="71"/>
      <c r="O149" s="71"/>
      <c r="P149" s="71">
        <f t="shared" si="18"/>
        <v>0</v>
      </c>
      <c r="Q149" s="71">
        <f t="shared" si="19"/>
        <v>0</v>
      </c>
      <c r="R149" s="71">
        <f t="shared" si="20"/>
        <v>0</v>
      </c>
      <c r="S149" s="71">
        <f t="shared" si="21"/>
        <v>0</v>
      </c>
      <c r="T149" s="73"/>
      <c r="U149" s="73"/>
      <c r="V149" s="73">
        <f t="shared" si="22"/>
        <v>0</v>
      </c>
      <c r="W149" s="73"/>
      <c r="X149" s="73"/>
    </row>
    <row r="150" spans="1:24" s="86" customFormat="1" ht="46.5" customHeight="1">
      <c r="A150" s="11" t="s">
        <v>284</v>
      </c>
      <c r="B150" s="13" t="s">
        <v>276</v>
      </c>
      <c r="C150" s="13" t="s">
        <v>211</v>
      </c>
      <c r="D150" s="104" t="s">
        <v>195</v>
      </c>
      <c r="E150" s="33" t="s">
        <v>285</v>
      </c>
      <c r="F150" s="35"/>
      <c r="G150" s="72"/>
      <c r="H150" s="69"/>
      <c r="I150" s="69"/>
      <c r="J150" s="72"/>
      <c r="K150" s="69"/>
      <c r="L150" s="69"/>
      <c r="M150" s="71"/>
      <c r="N150" s="71"/>
      <c r="O150" s="71"/>
      <c r="P150" s="71"/>
      <c r="Q150" s="71"/>
      <c r="R150" s="71"/>
      <c r="S150" s="71"/>
      <c r="T150" s="73"/>
      <c r="U150" s="73"/>
      <c r="V150" s="73"/>
      <c r="W150" s="73"/>
      <c r="X150" s="73"/>
    </row>
    <row r="151" spans="1:24" ht="12.75" customHeight="1">
      <c r="A151" s="22"/>
      <c r="B151" s="24"/>
      <c r="C151" s="24"/>
      <c r="D151" s="108"/>
      <c r="E151" s="109" t="s">
        <v>200</v>
      </c>
      <c r="F151" s="108"/>
      <c r="G151" s="72"/>
      <c r="H151" s="71"/>
      <c r="I151" s="71"/>
      <c r="J151" s="72"/>
      <c r="K151" s="71"/>
      <c r="L151" s="71"/>
      <c r="M151" s="71"/>
      <c r="N151" s="71"/>
      <c r="O151" s="71"/>
      <c r="P151" s="71"/>
      <c r="Q151" s="71"/>
      <c r="R151" s="71"/>
      <c r="S151" s="71"/>
      <c r="T151" s="73"/>
      <c r="U151" s="73"/>
      <c r="V151" s="73"/>
      <c r="W151" s="73"/>
      <c r="X151" s="73"/>
    </row>
    <row r="152" spans="1:24" ht="12.75" customHeight="1">
      <c r="A152" s="105" t="s">
        <v>286</v>
      </c>
      <c r="B152" s="106" t="s">
        <v>276</v>
      </c>
      <c r="C152" s="106" t="s">
        <v>211</v>
      </c>
      <c r="D152" s="106" t="s">
        <v>198</v>
      </c>
      <c r="E152" s="109" t="s">
        <v>285</v>
      </c>
      <c r="F152" s="108"/>
      <c r="G152" s="72"/>
      <c r="H152" s="71"/>
      <c r="I152" s="71"/>
      <c r="J152" s="72"/>
      <c r="K152" s="71"/>
      <c r="L152" s="71"/>
      <c r="M152" s="71"/>
      <c r="N152" s="71"/>
      <c r="O152" s="71"/>
      <c r="P152" s="71"/>
      <c r="Q152" s="71"/>
      <c r="R152" s="71"/>
      <c r="S152" s="71"/>
      <c r="T152" s="73"/>
      <c r="U152" s="73"/>
      <c r="V152" s="73"/>
      <c r="W152" s="73"/>
      <c r="X152" s="73"/>
    </row>
    <row r="153" spans="1:24" s="86" customFormat="1" ht="46.5" customHeight="1">
      <c r="A153" s="11"/>
      <c r="B153" s="13"/>
      <c r="C153" s="13"/>
      <c r="D153" s="104"/>
      <c r="E153" s="33" t="s">
        <v>561</v>
      </c>
      <c r="F153" s="35"/>
      <c r="G153" s="72"/>
      <c r="H153" s="69"/>
      <c r="I153" s="69"/>
      <c r="J153" s="72"/>
      <c r="K153" s="69"/>
      <c r="L153" s="69"/>
      <c r="M153" s="71"/>
      <c r="N153" s="71"/>
      <c r="O153" s="71"/>
      <c r="P153" s="71"/>
      <c r="Q153" s="71"/>
      <c r="R153" s="71"/>
      <c r="S153" s="71"/>
      <c r="T153" s="73"/>
      <c r="U153" s="73"/>
      <c r="V153" s="73"/>
      <c r="W153" s="73"/>
      <c r="X153" s="73"/>
    </row>
    <row r="154" spans="1:24" ht="12.75" customHeight="1">
      <c r="A154" s="22"/>
      <c r="B154" s="24"/>
      <c r="C154" s="24"/>
      <c r="D154" s="108"/>
      <c r="E154" s="109" t="s">
        <v>539</v>
      </c>
      <c r="F154" s="106" t="s">
        <v>538</v>
      </c>
      <c r="G154" s="72"/>
      <c r="H154" s="71"/>
      <c r="I154" s="71"/>
      <c r="J154" s="72"/>
      <c r="K154" s="71"/>
      <c r="L154" s="71"/>
      <c r="M154" s="71"/>
      <c r="N154" s="71"/>
      <c r="O154" s="71"/>
      <c r="P154" s="71"/>
      <c r="Q154" s="71"/>
      <c r="R154" s="71"/>
      <c r="S154" s="71"/>
      <c r="T154" s="73"/>
      <c r="U154" s="73"/>
      <c r="V154" s="73"/>
      <c r="W154" s="73"/>
      <c r="X154" s="73"/>
    </row>
    <row r="155" spans="1:24" s="86" customFormat="1" ht="46.5" customHeight="1">
      <c r="A155" s="11" t="s">
        <v>287</v>
      </c>
      <c r="B155" s="13" t="s">
        <v>276</v>
      </c>
      <c r="C155" s="13" t="s">
        <v>215</v>
      </c>
      <c r="D155" s="104" t="s">
        <v>195</v>
      </c>
      <c r="E155" s="33" t="s">
        <v>288</v>
      </c>
      <c r="F155" s="35"/>
      <c r="G155" s="72">
        <f>H155+I155</f>
        <v>107807.87299999999</v>
      </c>
      <c r="H155" s="69">
        <f>H157</f>
        <v>107807.87299999999</v>
      </c>
      <c r="I155" s="69">
        <f>I157</f>
        <v>0</v>
      </c>
      <c r="J155" s="72">
        <f t="shared" si="23"/>
        <v>64590</v>
      </c>
      <c r="K155" s="69">
        <f>K157</f>
        <v>64590</v>
      </c>
      <c r="L155" s="69">
        <f>L157</f>
        <v>0</v>
      </c>
      <c r="M155" s="71">
        <f t="shared" si="17"/>
        <v>107590</v>
      </c>
      <c r="N155" s="71">
        <f>N157</f>
        <v>107590</v>
      </c>
      <c r="O155" s="71"/>
      <c r="P155" s="71">
        <f t="shared" si="18"/>
        <v>43000</v>
      </c>
      <c r="Q155" s="71">
        <f t="shared" si="19"/>
        <v>43000</v>
      </c>
      <c r="R155" s="71">
        <f t="shared" si="20"/>
        <v>0</v>
      </c>
      <c r="S155" s="71">
        <f t="shared" si="21"/>
        <v>107590</v>
      </c>
      <c r="T155" s="74">
        <f>T157</f>
        <v>107590</v>
      </c>
      <c r="U155" s="74"/>
      <c r="V155" s="73">
        <f t="shared" si="22"/>
        <v>110000</v>
      </c>
      <c r="W155" s="74">
        <f>W157</f>
        <v>110000</v>
      </c>
      <c r="X155" s="73"/>
    </row>
    <row r="156" spans="1:24" ht="12.75" customHeight="1">
      <c r="A156" s="22"/>
      <c r="B156" s="24"/>
      <c r="C156" s="24"/>
      <c r="D156" s="108"/>
      <c r="E156" s="109" t="s">
        <v>200</v>
      </c>
      <c r="F156" s="108"/>
      <c r="G156" s="72"/>
      <c r="H156" s="71"/>
      <c r="I156" s="71"/>
      <c r="J156" s="72"/>
      <c r="K156" s="71"/>
      <c r="L156" s="71"/>
      <c r="M156" s="71"/>
      <c r="N156" s="71"/>
      <c r="O156" s="71"/>
      <c r="P156" s="71"/>
      <c r="Q156" s="71"/>
      <c r="R156" s="71"/>
      <c r="S156" s="71"/>
      <c r="T156" s="73"/>
      <c r="U156" s="73"/>
      <c r="V156" s="73"/>
      <c r="W156" s="73"/>
      <c r="X156" s="73"/>
    </row>
    <row r="157" spans="1:24" ht="12.75" customHeight="1">
      <c r="A157" s="105" t="s">
        <v>289</v>
      </c>
      <c r="B157" s="106" t="s">
        <v>276</v>
      </c>
      <c r="C157" s="106" t="s">
        <v>215</v>
      </c>
      <c r="D157" s="106" t="s">
        <v>198</v>
      </c>
      <c r="E157" s="109" t="s">
        <v>288</v>
      </c>
      <c r="F157" s="108"/>
      <c r="G157" s="72">
        <f t="shared" si="16"/>
        <v>107807.87299999999</v>
      </c>
      <c r="H157" s="71">
        <f>H158+H159+H160</f>
        <v>107807.87299999999</v>
      </c>
      <c r="I157" s="71">
        <f>I161+I162</f>
        <v>0</v>
      </c>
      <c r="J157" s="72">
        <f t="shared" si="23"/>
        <v>64590</v>
      </c>
      <c r="K157" s="71">
        <f>K158+K162+K163</f>
        <v>64590</v>
      </c>
      <c r="L157" s="69">
        <f>L162</f>
        <v>0</v>
      </c>
      <c r="M157" s="71">
        <f t="shared" si="17"/>
        <v>107590</v>
      </c>
      <c r="N157" s="71">
        <f>N158</f>
        <v>107590</v>
      </c>
      <c r="O157" s="71"/>
      <c r="P157" s="71">
        <f t="shared" si="18"/>
        <v>43000</v>
      </c>
      <c r="Q157" s="71">
        <f t="shared" si="19"/>
        <v>43000</v>
      </c>
      <c r="R157" s="71">
        <f t="shared" si="20"/>
        <v>0</v>
      </c>
      <c r="S157" s="71">
        <f t="shared" si="21"/>
        <v>107590</v>
      </c>
      <c r="T157" s="73">
        <f>T158</f>
        <v>107590</v>
      </c>
      <c r="U157" s="73"/>
      <c r="V157" s="73">
        <f t="shared" si="22"/>
        <v>110000</v>
      </c>
      <c r="W157" s="73">
        <f>W158</f>
        <v>110000</v>
      </c>
      <c r="X157" s="73"/>
    </row>
    <row r="158" spans="1:24" ht="24.75" customHeight="1">
      <c r="A158" s="22"/>
      <c r="B158" s="24"/>
      <c r="C158" s="24"/>
      <c r="D158" s="108"/>
      <c r="E158" s="111" t="s">
        <v>592</v>
      </c>
      <c r="F158" s="114">
        <v>4637</v>
      </c>
      <c r="G158" s="72">
        <f t="shared" si="16"/>
        <v>102235</v>
      </c>
      <c r="H158" s="71">
        <v>102235</v>
      </c>
      <c r="I158" s="71"/>
      <c r="J158" s="72">
        <f t="shared" si="23"/>
        <v>64590</v>
      </c>
      <c r="K158" s="71">
        <v>64590</v>
      </c>
      <c r="L158" s="71"/>
      <c r="M158" s="71">
        <f t="shared" si="17"/>
        <v>107590</v>
      </c>
      <c r="N158" s="71">
        <v>107590</v>
      </c>
      <c r="O158" s="71"/>
      <c r="P158" s="71">
        <f t="shared" si="18"/>
        <v>43000</v>
      </c>
      <c r="Q158" s="71">
        <f t="shared" si="19"/>
        <v>43000</v>
      </c>
      <c r="R158" s="71">
        <f t="shared" si="20"/>
        <v>0</v>
      </c>
      <c r="S158" s="71">
        <f t="shared" si="21"/>
        <v>107590</v>
      </c>
      <c r="T158" s="73">
        <v>107590</v>
      </c>
      <c r="U158" s="73"/>
      <c r="V158" s="73">
        <f t="shared" si="22"/>
        <v>110000</v>
      </c>
      <c r="W158" s="73">
        <v>110000</v>
      </c>
      <c r="X158" s="73"/>
    </row>
    <row r="159" spans="1:24" ht="24.75" customHeight="1">
      <c r="A159" s="22"/>
      <c r="B159" s="24"/>
      <c r="C159" s="24"/>
      <c r="D159" s="108"/>
      <c r="E159" s="109" t="s">
        <v>383</v>
      </c>
      <c r="F159" s="114" t="s">
        <v>382</v>
      </c>
      <c r="G159" s="72">
        <f>H159</f>
        <v>5190.673</v>
      </c>
      <c r="H159" s="71">
        <v>5190.673</v>
      </c>
      <c r="I159" s="71"/>
      <c r="J159" s="72"/>
      <c r="K159" s="71"/>
      <c r="L159" s="71"/>
      <c r="M159" s="71"/>
      <c r="N159" s="71"/>
      <c r="O159" s="71"/>
      <c r="P159" s="71"/>
      <c r="Q159" s="71"/>
      <c r="R159" s="71"/>
      <c r="S159" s="71"/>
      <c r="T159" s="73"/>
      <c r="U159" s="73"/>
      <c r="V159" s="73"/>
      <c r="W159" s="73"/>
      <c r="X159" s="73"/>
    </row>
    <row r="160" spans="1:24" ht="24.75" customHeight="1">
      <c r="A160" s="22"/>
      <c r="B160" s="24"/>
      <c r="C160" s="24"/>
      <c r="D160" s="108"/>
      <c r="E160" s="111" t="s">
        <v>438</v>
      </c>
      <c r="F160" s="114" t="s">
        <v>437</v>
      </c>
      <c r="G160" s="72">
        <f>H160</f>
        <v>382.2</v>
      </c>
      <c r="H160" s="71">
        <v>382.2</v>
      </c>
      <c r="I160" s="71"/>
      <c r="J160" s="72"/>
      <c r="K160" s="71"/>
      <c r="L160" s="71"/>
      <c r="M160" s="71"/>
      <c r="N160" s="71"/>
      <c r="O160" s="71"/>
      <c r="P160" s="71"/>
      <c r="Q160" s="71"/>
      <c r="R160" s="71"/>
      <c r="S160" s="71"/>
      <c r="T160" s="73"/>
      <c r="U160" s="73"/>
      <c r="V160" s="73"/>
      <c r="W160" s="73"/>
      <c r="X160" s="73"/>
    </row>
    <row r="161" spans="1:24" ht="24.75" customHeight="1">
      <c r="A161" s="22"/>
      <c r="B161" s="24"/>
      <c r="C161" s="24"/>
      <c r="D161" s="108"/>
      <c r="E161" s="109" t="s">
        <v>607</v>
      </c>
      <c r="F161" s="114" t="s">
        <v>527</v>
      </c>
      <c r="G161" s="72">
        <f t="shared" si="16"/>
        <v>0</v>
      </c>
      <c r="H161" s="71"/>
      <c r="I161" s="71">
        <v>0</v>
      </c>
      <c r="J161" s="72"/>
      <c r="K161" s="71"/>
      <c r="L161" s="71"/>
      <c r="M161" s="71">
        <f t="shared" si="17"/>
        <v>0</v>
      </c>
      <c r="N161" s="71"/>
      <c r="O161" s="71"/>
      <c r="P161" s="71">
        <f t="shared" si="18"/>
        <v>0</v>
      </c>
      <c r="Q161" s="71">
        <f t="shared" si="19"/>
        <v>0</v>
      </c>
      <c r="R161" s="71">
        <f t="shared" si="20"/>
        <v>0</v>
      </c>
      <c r="S161" s="71">
        <f t="shared" si="21"/>
        <v>0</v>
      </c>
      <c r="T161" s="73"/>
      <c r="U161" s="73"/>
      <c r="V161" s="73">
        <f t="shared" si="22"/>
        <v>0</v>
      </c>
      <c r="W161" s="73"/>
      <c r="X161" s="73"/>
    </row>
    <row r="162" spans="1:24" ht="24.75" customHeight="1">
      <c r="A162" s="22"/>
      <c r="B162" s="24"/>
      <c r="C162" s="24"/>
      <c r="D162" s="108"/>
      <c r="E162" s="109" t="s">
        <v>606</v>
      </c>
      <c r="F162" s="114" t="s">
        <v>533</v>
      </c>
      <c r="G162" s="72">
        <f t="shared" si="16"/>
        <v>0</v>
      </c>
      <c r="H162" s="71"/>
      <c r="I162" s="71">
        <v>0</v>
      </c>
      <c r="J162" s="72">
        <f t="shared" si="23"/>
        <v>0</v>
      </c>
      <c r="K162" s="71"/>
      <c r="L162" s="71">
        <v>0</v>
      </c>
      <c r="M162" s="71">
        <f t="shared" si="17"/>
        <v>0</v>
      </c>
      <c r="N162" s="71"/>
      <c r="O162" s="71"/>
      <c r="P162" s="71">
        <f t="shared" si="18"/>
        <v>0</v>
      </c>
      <c r="Q162" s="71">
        <f t="shared" si="19"/>
        <v>0</v>
      </c>
      <c r="R162" s="71">
        <f t="shared" si="20"/>
        <v>0</v>
      </c>
      <c r="S162" s="71">
        <f t="shared" si="21"/>
        <v>0</v>
      </c>
      <c r="T162" s="73"/>
      <c r="U162" s="73"/>
      <c r="V162" s="73">
        <f t="shared" si="22"/>
        <v>0</v>
      </c>
      <c r="W162" s="73"/>
      <c r="X162" s="73"/>
    </row>
    <row r="163" spans="1:24" ht="12.75" customHeight="1">
      <c r="A163" s="22"/>
      <c r="B163" s="24"/>
      <c r="C163" s="24"/>
      <c r="D163" s="108"/>
      <c r="E163" s="109" t="s">
        <v>524</v>
      </c>
      <c r="F163" s="106" t="s">
        <v>523</v>
      </c>
      <c r="G163" s="72"/>
      <c r="H163" s="71"/>
      <c r="I163" s="71"/>
      <c r="J163" s="72"/>
      <c r="K163" s="71"/>
      <c r="L163" s="71"/>
      <c r="M163" s="71"/>
      <c r="N163" s="71"/>
      <c r="O163" s="71"/>
      <c r="P163" s="71"/>
      <c r="Q163" s="71"/>
      <c r="R163" s="71"/>
      <c r="S163" s="71"/>
      <c r="T163" s="73"/>
      <c r="U163" s="73"/>
      <c r="V163" s="73"/>
      <c r="W163" s="73"/>
      <c r="X163" s="73"/>
    </row>
    <row r="164" spans="1:24" s="86" customFormat="1" ht="46.5" customHeight="1">
      <c r="A164" s="11" t="s">
        <v>301</v>
      </c>
      <c r="B164" s="13" t="s">
        <v>302</v>
      </c>
      <c r="C164" s="13" t="s">
        <v>195</v>
      </c>
      <c r="D164" s="104" t="s">
        <v>195</v>
      </c>
      <c r="E164" s="33" t="s">
        <v>303</v>
      </c>
      <c r="F164" s="35"/>
      <c r="G164" s="72">
        <f t="shared" si="16"/>
        <v>243792.3</v>
      </c>
      <c r="H164" s="69">
        <f>H167</f>
        <v>117558.2</v>
      </c>
      <c r="I164" s="69">
        <f>I181</f>
        <v>126234.1</v>
      </c>
      <c r="J164" s="72">
        <f t="shared" si="23"/>
        <v>1177002</v>
      </c>
      <c r="K164" s="69">
        <f>K167+K181</f>
        <v>116002</v>
      </c>
      <c r="L164" s="69">
        <f>L181</f>
        <v>1061000</v>
      </c>
      <c r="M164" s="71">
        <f t="shared" si="17"/>
        <v>1529002</v>
      </c>
      <c r="N164" s="69">
        <f>N167</f>
        <v>124002</v>
      </c>
      <c r="O164" s="71">
        <f>O181</f>
        <v>1405000</v>
      </c>
      <c r="P164" s="71">
        <f t="shared" si="18"/>
        <v>352000</v>
      </c>
      <c r="Q164" s="71">
        <f t="shared" si="19"/>
        <v>8000</v>
      </c>
      <c r="R164" s="71">
        <f t="shared" si="20"/>
        <v>344000</v>
      </c>
      <c r="S164" s="71">
        <f t="shared" si="21"/>
        <v>514002</v>
      </c>
      <c r="T164" s="74">
        <f>T167</f>
        <v>124002</v>
      </c>
      <c r="U164" s="74">
        <f>U181</f>
        <v>390000</v>
      </c>
      <c r="V164" s="73">
        <f t="shared" si="22"/>
        <v>169002</v>
      </c>
      <c r="W164" s="74">
        <f>W167</f>
        <v>124002</v>
      </c>
      <c r="X164" s="74">
        <f>X181</f>
        <v>45000</v>
      </c>
    </row>
    <row r="165" spans="1:24" ht="12.75" customHeight="1">
      <c r="A165" s="22"/>
      <c r="B165" s="24"/>
      <c r="C165" s="24"/>
      <c r="D165" s="108"/>
      <c r="E165" s="109" t="s">
        <v>5</v>
      </c>
      <c r="F165" s="108"/>
      <c r="G165" s="72"/>
      <c r="H165" s="71"/>
      <c r="I165" s="71"/>
      <c r="J165" s="72"/>
      <c r="K165" s="71"/>
      <c r="L165" s="71"/>
      <c r="M165" s="71"/>
      <c r="N165" s="71"/>
      <c r="O165" s="71"/>
      <c r="P165" s="71"/>
      <c r="Q165" s="71"/>
      <c r="R165" s="71"/>
      <c r="S165" s="71"/>
      <c r="T165" s="73"/>
      <c r="U165" s="73"/>
      <c r="V165" s="73"/>
      <c r="W165" s="73"/>
      <c r="X165" s="73"/>
    </row>
    <row r="166" spans="1:24" s="86" customFormat="1" ht="46.5" customHeight="1">
      <c r="A166" s="11" t="s">
        <v>304</v>
      </c>
      <c r="B166" s="13" t="s">
        <v>302</v>
      </c>
      <c r="C166" s="13" t="s">
        <v>198</v>
      </c>
      <c r="D166" s="104" t="s">
        <v>195</v>
      </c>
      <c r="E166" s="33" t="s">
        <v>305</v>
      </c>
      <c r="F166" s="35"/>
      <c r="G166" s="72"/>
      <c r="H166" s="69"/>
      <c r="I166" s="69"/>
      <c r="J166" s="72"/>
      <c r="K166" s="69"/>
      <c r="L166" s="69"/>
      <c r="M166" s="71"/>
      <c r="N166" s="71"/>
      <c r="O166" s="71"/>
      <c r="P166" s="71"/>
      <c r="Q166" s="71"/>
      <c r="R166" s="71"/>
      <c r="S166" s="71"/>
      <c r="T166" s="73"/>
      <c r="U166" s="73"/>
      <c r="V166" s="73"/>
      <c r="W166" s="73"/>
      <c r="X166" s="73"/>
    </row>
    <row r="167" spans="1:24" s="86" customFormat="1" ht="46.5" customHeight="1">
      <c r="A167" s="11" t="s">
        <v>307</v>
      </c>
      <c r="B167" s="13" t="s">
        <v>302</v>
      </c>
      <c r="C167" s="13" t="s">
        <v>222</v>
      </c>
      <c r="D167" s="104" t="s">
        <v>195</v>
      </c>
      <c r="E167" s="33" t="s">
        <v>308</v>
      </c>
      <c r="F167" s="35"/>
      <c r="G167" s="72">
        <f t="shared" si="16"/>
        <v>117558.2</v>
      </c>
      <c r="H167" s="69">
        <f>H169+H172+H175</f>
        <v>117558.2</v>
      </c>
      <c r="I167" s="69"/>
      <c r="J167" s="72">
        <f t="shared" si="23"/>
        <v>116002</v>
      </c>
      <c r="K167" s="69">
        <f>K169+K172+K175</f>
        <v>116002</v>
      </c>
      <c r="L167" s="69"/>
      <c r="M167" s="71">
        <f t="shared" si="17"/>
        <v>124002</v>
      </c>
      <c r="N167" s="69">
        <f>N169+N172+N175</f>
        <v>124002</v>
      </c>
      <c r="O167" s="71"/>
      <c r="P167" s="71">
        <f t="shared" si="18"/>
        <v>8000</v>
      </c>
      <c r="Q167" s="71">
        <f t="shared" si="19"/>
        <v>8000</v>
      </c>
      <c r="R167" s="71">
        <f t="shared" si="20"/>
        <v>0</v>
      </c>
      <c r="S167" s="71">
        <f t="shared" si="21"/>
        <v>124002</v>
      </c>
      <c r="T167" s="74">
        <f>T169+T172+T175</f>
        <v>124002</v>
      </c>
      <c r="U167" s="73"/>
      <c r="V167" s="73">
        <f t="shared" si="22"/>
        <v>124002</v>
      </c>
      <c r="W167" s="74">
        <f>W169+W172+W175</f>
        <v>124002</v>
      </c>
      <c r="X167" s="73"/>
    </row>
    <row r="168" spans="1:24" ht="12.75" customHeight="1">
      <c r="A168" s="22"/>
      <c r="B168" s="24"/>
      <c r="C168" s="24"/>
      <c r="D168" s="108"/>
      <c r="E168" s="109" t="s">
        <v>200</v>
      </c>
      <c r="F168" s="108"/>
      <c r="G168" s="72"/>
      <c r="H168" s="71"/>
      <c r="I168" s="71"/>
      <c r="J168" s="72"/>
      <c r="K168" s="71"/>
      <c r="L168" s="71"/>
      <c r="M168" s="71"/>
      <c r="N168" s="71"/>
      <c r="O168" s="71"/>
      <c r="P168" s="71"/>
      <c r="Q168" s="71"/>
      <c r="R168" s="71"/>
      <c r="S168" s="71"/>
      <c r="T168" s="73"/>
      <c r="U168" s="73"/>
      <c r="V168" s="73"/>
      <c r="W168" s="73"/>
      <c r="X168" s="73"/>
    </row>
    <row r="169" spans="1:24" ht="12.75" customHeight="1">
      <c r="A169" s="105" t="s">
        <v>309</v>
      </c>
      <c r="B169" s="106" t="s">
        <v>302</v>
      </c>
      <c r="C169" s="106" t="s">
        <v>222</v>
      </c>
      <c r="D169" s="106" t="s">
        <v>198</v>
      </c>
      <c r="E169" s="109" t="s">
        <v>310</v>
      </c>
      <c r="F169" s="108"/>
      <c r="G169" s="72">
        <f t="shared" si="16"/>
        <v>20250</v>
      </c>
      <c r="H169" s="71">
        <f>H170+H171</f>
        <v>20250</v>
      </c>
      <c r="I169" s="71"/>
      <c r="J169" s="72">
        <f t="shared" si="23"/>
        <v>22870</v>
      </c>
      <c r="K169" s="69">
        <f>K170+K171</f>
        <v>22870</v>
      </c>
      <c r="L169" s="71"/>
      <c r="M169" s="71">
        <f t="shared" si="17"/>
        <v>22870</v>
      </c>
      <c r="N169" s="71">
        <f>N170+N171</f>
        <v>22870</v>
      </c>
      <c r="O169" s="71"/>
      <c r="P169" s="71">
        <f t="shared" si="18"/>
        <v>0</v>
      </c>
      <c r="Q169" s="71">
        <f t="shared" si="19"/>
        <v>0</v>
      </c>
      <c r="R169" s="71">
        <f t="shared" si="20"/>
        <v>0</v>
      </c>
      <c r="S169" s="71">
        <f t="shared" si="21"/>
        <v>22870</v>
      </c>
      <c r="T169" s="73">
        <f>T170+T171</f>
        <v>22870</v>
      </c>
      <c r="U169" s="73"/>
      <c r="V169" s="73">
        <f t="shared" si="22"/>
        <v>22870</v>
      </c>
      <c r="W169" s="73">
        <f>W170+W171</f>
        <v>22870</v>
      </c>
      <c r="X169" s="73"/>
    </row>
    <row r="170" spans="1:24" ht="24.75" customHeight="1">
      <c r="A170" s="22"/>
      <c r="B170" s="24"/>
      <c r="C170" s="24"/>
      <c r="D170" s="108"/>
      <c r="E170" s="111" t="s">
        <v>592</v>
      </c>
      <c r="F170" s="114">
        <v>4637</v>
      </c>
      <c r="G170" s="72">
        <f t="shared" si="16"/>
        <v>19250</v>
      </c>
      <c r="H170" s="71">
        <v>19250</v>
      </c>
      <c r="I170" s="71"/>
      <c r="J170" s="72">
        <f t="shared" si="23"/>
        <v>21870</v>
      </c>
      <c r="K170" s="71">
        <v>21870</v>
      </c>
      <c r="L170" s="71"/>
      <c r="M170" s="71">
        <f t="shared" si="17"/>
        <v>21870</v>
      </c>
      <c r="N170" s="71">
        <v>21870</v>
      </c>
      <c r="O170" s="71"/>
      <c r="P170" s="71">
        <f t="shared" si="18"/>
        <v>0</v>
      </c>
      <c r="Q170" s="71">
        <f t="shared" si="19"/>
        <v>0</v>
      </c>
      <c r="R170" s="71">
        <f t="shared" si="20"/>
        <v>0</v>
      </c>
      <c r="S170" s="71">
        <f t="shared" si="21"/>
        <v>21870</v>
      </c>
      <c r="T170" s="73">
        <v>21870</v>
      </c>
      <c r="U170" s="73"/>
      <c r="V170" s="73">
        <f t="shared" si="22"/>
        <v>21870</v>
      </c>
      <c r="W170" s="73">
        <v>21870</v>
      </c>
      <c r="X170" s="73"/>
    </row>
    <row r="171" spans="1:24" ht="24.75" customHeight="1">
      <c r="A171" s="22"/>
      <c r="B171" s="24"/>
      <c r="C171" s="24"/>
      <c r="D171" s="108"/>
      <c r="E171" s="109" t="s">
        <v>608</v>
      </c>
      <c r="F171" s="114">
        <v>4655</v>
      </c>
      <c r="G171" s="72">
        <f t="shared" si="16"/>
        <v>1000</v>
      </c>
      <c r="H171" s="71">
        <v>1000</v>
      </c>
      <c r="I171" s="71"/>
      <c r="J171" s="72">
        <f t="shared" si="23"/>
        <v>1000</v>
      </c>
      <c r="K171" s="71">
        <v>1000</v>
      </c>
      <c r="L171" s="71"/>
      <c r="M171" s="71">
        <f t="shared" si="17"/>
        <v>1000</v>
      </c>
      <c r="N171" s="71">
        <v>1000</v>
      </c>
      <c r="O171" s="71"/>
      <c r="P171" s="71">
        <f t="shared" si="18"/>
        <v>0</v>
      </c>
      <c r="Q171" s="71">
        <f t="shared" si="19"/>
        <v>0</v>
      </c>
      <c r="R171" s="71">
        <f t="shared" si="20"/>
        <v>0</v>
      </c>
      <c r="S171" s="71">
        <f t="shared" si="21"/>
        <v>1000</v>
      </c>
      <c r="T171" s="73">
        <v>1000</v>
      </c>
      <c r="U171" s="73"/>
      <c r="V171" s="73">
        <f t="shared" si="22"/>
        <v>1000</v>
      </c>
      <c r="W171" s="73">
        <v>1000</v>
      </c>
      <c r="X171" s="73"/>
    </row>
    <row r="172" spans="1:24" ht="12.75" customHeight="1">
      <c r="A172" s="105" t="s">
        <v>313</v>
      </c>
      <c r="B172" s="106" t="s">
        <v>302</v>
      </c>
      <c r="C172" s="106" t="s">
        <v>222</v>
      </c>
      <c r="D172" s="106" t="s">
        <v>204</v>
      </c>
      <c r="E172" s="109" t="s">
        <v>314</v>
      </c>
      <c r="F172" s="108"/>
      <c r="G172" s="72">
        <f t="shared" si="16"/>
        <v>75735</v>
      </c>
      <c r="H172" s="71">
        <f>H173+H174</f>
        <v>75735</v>
      </c>
      <c r="I172" s="71"/>
      <c r="J172" s="72">
        <f t="shared" si="23"/>
        <v>80632</v>
      </c>
      <c r="K172" s="69">
        <f>K173+K174</f>
        <v>80632</v>
      </c>
      <c r="L172" s="71"/>
      <c r="M172" s="71">
        <f t="shared" si="17"/>
        <v>88632</v>
      </c>
      <c r="N172" s="71">
        <f>N173+N174</f>
        <v>88632</v>
      </c>
      <c r="O172" s="71"/>
      <c r="P172" s="71">
        <f t="shared" si="18"/>
        <v>8000</v>
      </c>
      <c r="Q172" s="71">
        <f t="shared" si="19"/>
        <v>8000</v>
      </c>
      <c r="R172" s="71">
        <f t="shared" si="20"/>
        <v>0</v>
      </c>
      <c r="S172" s="71">
        <f t="shared" si="21"/>
        <v>88632</v>
      </c>
      <c r="T172" s="73">
        <f>T173+T174</f>
        <v>88632</v>
      </c>
      <c r="U172" s="73"/>
      <c r="V172" s="73">
        <f t="shared" si="22"/>
        <v>88632</v>
      </c>
      <c r="W172" s="73">
        <f>W173+W174</f>
        <v>88632</v>
      </c>
      <c r="X172" s="73"/>
    </row>
    <row r="173" spans="1:24" ht="23.25" customHeight="1">
      <c r="A173" s="22"/>
      <c r="B173" s="24"/>
      <c r="C173" s="24"/>
      <c r="D173" s="108"/>
      <c r="E173" s="111" t="s">
        <v>592</v>
      </c>
      <c r="F173" s="114">
        <v>4637</v>
      </c>
      <c r="G173" s="72">
        <f t="shared" si="16"/>
        <v>73910</v>
      </c>
      <c r="H173" s="71">
        <v>73910</v>
      </c>
      <c r="I173" s="71"/>
      <c r="J173" s="72">
        <f t="shared" si="23"/>
        <v>73632</v>
      </c>
      <c r="K173" s="71">
        <v>73632</v>
      </c>
      <c r="L173" s="71"/>
      <c r="M173" s="71">
        <f t="shared" si="17"/>
        <v>81632</v>
      </c>
      <c r="N173" s="71">
        <v>81632</v>
      </c>
      <c r="O173" s="71"/>
      <c r="P173" s="71">
        <f t="shared" si="18"/>
        <v>8000</v>
      </c>
      <c r="Q173" s="71">
        <f t="shared" si="19"/>
        <v>8000</v>
      </c>
      <c r="R173" s="71">
        <f t="shared" si="20"/>
        <v>0</v>
      </c>
      <c r="S173" s="71">
        <f t="shared" si="21"/>
        <v>81632</v>
      </c>
      <c r="T173" s="73">
        <v>81632</v>
      </c>
      <c r="U173" s="73"/>
      <c r="V173" s="73">
        <f t="shared" si="22"/>
        <v>81632</v>
      </c>
      <c r="W173" s="73">
        <v>81632</v>
      </c>
      <c r="X173" s="73"/>
    </row>
    <row r="174" spans="1:24" ht="33" customHeight="1">
      <c r="A174" s="22"/>
      <c r="B174" s="24"/>
      <c r="C174" s="24"/>
      <c r="D174" s="108"/>
      <c r="E174" s="109" t="s">
        <v>608</v>
      </c>
      <c r="F174" s="114">
        <v>4655</v>
      </c>
      <c r="G174" s="72">
        <f t="shared" si="16"/>
        <v>1825</v>
      </c>
      <c r="H174" s="71">
        <v>1825</v>
      </c>
      <c r="I174" s="71"/>
      <c r="J174" s="72">
        <f t="shared" si="23"/>
        <v>7000</v>
      </c>
      <c r="K174" s="71">
        <v>7000</v>
      </c>
      <c r="L174" s="71"/>
      <c r="M174" s="71">
        <f t="shared" si="17"/>
        <v>7000</v>
      </c>
      <c r="N174" s="71">
        <v>7000</v>
      </c>
      <c r="O174" s="71"/>
      <c r="P174" s="71">
        <f t="shared" si="18"/>
        <v>0</v>
      </c>
      <c r="Q174" s="71">
        <f t="shared" si="19"/>
        <v>0</v>
      </c>
      <c r="R174" s="71">
        <f t="shared" si="20"/>
        <v>0</v>
      </c>
      <c r="S174" s="71">
        <f t="shared" si="21"/>
        <v>7000</v>
      </c>
      <c r="T174" s="73">
        <v>7000</v>
      </c>
      <c r="U174" s="73"/>
      <c r="V174" s="73">
        <f t="shared" si="22"/>
        <v>7000</v>
      </c>
      <c r="W174" s="73">
        <v>7000</v>
      </c>
      <c r="X174" s="73"/>
    </row>
    <row r="175" spans="1:24" ht="24.75" customHeight="1">
      <c r="A175" s="105" t="s">
        <v>315</v>
      </c>
      <c r="B175" s="106" t="s">
        <v>302</v>
      </c>
      <c r="C175" s="106" t="s">
        <v>222</v>
      </c>
      <c r="D175" s="106" t="s">
        <v>238</v>
      </c>
      <c r="E175" s="109" t="s">
        <v>316</v>
      </c>
      <c r="F175" s="108"/>
      <c r="G175" s="72">
        <f t="shared" si="16"/>
        <v>21573.2</v>
      </c>
      <c r="H175" s="71">
        <f>H177+H178+H179+H176</f>
        <v>21573.2</v>
      </c>
      <c r="I175" s="71"/>
      <c r="J175" s="72">
        <f t="shared" si="23"/>
        <v>12500</v>
      </c>
      <c r="K175" s="69">
        <f>K177+K176+K179+K178</f>
        <v>12500</v>
      </c>
      <c r="L175" s="71"/>
      <c r="M175" s="71">
        <f t="shared" si="17"/>
        <v>12500</v>
      </c>
      <c r="N175" s="69">
        <f>N176+N177+N178+N179</f>
        <v>12500</v>
      </c>
      <c r="O175" s="71"/>
      <c r="P175" s="71">
        <f t="shared" si="18"/>
        <v>0</v>
      </c>
      <c r="Q175" s="71">
        <f t="shared" si="19"/>
        <v>0</v>
      </c>
      <c r="R175" s="71">
        <f t="shared" si="20"/>
        <v>0</v>
      </c>
      <c r="S175" s="71">
        <f t="shared" si="21"/>
        <v>12500</v>
      </c>
      <c r="T175" s="73">
        <f>T176+T177+T178+T179</f>
        <v>12500</v>
      </c>
      <c r="U175" s="73"/>
      <c r="V175" s="73">
        <f t="shared" si="22"/>
        <v>12500</v>
      </c>
      <c r="W175" s="73">
        <f>W176+W177+W178+W179</f>
        <v>12500</v>
      </c>
      <c r="X175" s="73"/>
    </row>
    <row r="176" spans="1:24" ht="12.75" customHeight="1">
      <c r="A176" s="22"/>
      <c r="B176" s="24"/>
      <c r="C176" s="24"/>
      <c r="D176" s="108"/>
      <c r="E176" s="109" t="s">
        <v>421</v>
      </c>
      <c r="F176" s="106" t="s">
        <v>422</v>
      </c>
      <c r="G176" s="72">
        <f t="shared" si="16"/>
        <v>13578</v>
      </c>
      <c r="H176" s="71">
        <v>13578</v>
      </c>
      <c r="I176" s="71"/>
      <c r="J176" s="72">
        <f t="shared" si="23"/>
        <v>4000</v>
      </c>
      <c r="K176" s="71">
        <v>4000</v>
      </c>
      <c r="L176" s="71"/>
      <c r="M176" s="71">
        <f t="shared" si="17"/>
        <v>4000</v>
      </c>
      <c r="N176" s="71">
        <v>4000</v>
      </c>
      <c r="O176" s="71"/>
      <c r="P176" s="71">
        <f t="shared" si="18"/>
        <v>0</v>
      </c>
      <c r="Q176" s="71">
        <f t="shared" si="19"/>
        <v>0</v>
      </c>
      <c r="R176" s="71">
        <f t="shared" si="20"/>
        <v>0</v>
      </c>
      <c r="S176" s="71">
        <f t="shared" si="21"/>
        <v>4000</v>
      </c>
      <c r="T176" s="73">
        <v>4000</v>
      </c>
      <c r="U176" s="73"/>
      <c r="V176" s="73">
        <f t="shared" si="22"/>
        <v>4000</v>
      </c>
      <c r="W176" s="73">
        <v>4000</v>
      </c>
      <c r="X176" s="73"/>
    </row>
    <row r="177" spans="1:24" ht="12.75" customHeight="1">
      <c r="A177" s="22"/>
      <c r="B177" s="24"/>
      <c r="C177" s="24"/>
      <c r="D177" s="108"/>
      <c r="E177" s="113" t="s">
        <v>598</v>
      </c>
      <c r="F177" s="106">
        <v>4269</v>
      </c>
      <c r="G177" s="72">
        <f t="shared" si="16"/>
        <v>4340.2</v>
      </c>
      <c r="H177" s="71">
        <v>4340.2</v>
      </c>
      <c r="I177" s="71"/>
      <c r="J177" s="72">
        <f t="shared" si="23"/>
        <v>5000</v>
      </c>
      <c r="K177" s="71">
        <v>5000</v>
      </c>
      <c r="L177" s="71"/>
      <c r="M177" s="71">
        <f t="shared" si="17"/>
        <v>5000</v>
      </c>
      <c r="N177" s="71">
        <v>5000</v>
      </c>
      <c r="O177" s="71"/>
      <c r="P177" s="71">
        <f t="shared" si="18"/>
        <v>0</v>
      </c>
      <c r="Q177" s="71">
        <f t="shared" si="19"/>
        <v>0</v>
      </c>
      <c r="R177" s="71">
        <f t="shared" si="20"/>
        <v>0</v>
      </c>
      <c r="S177" s="71">
        <f t="shared" si="21"/>
        <v>5000</v>
      </c>
      <c r="T177" s="73">
        <v>5000</v>
      </c>
      <c r="U177" s="73"/>
      <c r="V177" s="73">
        <f t="shared" si="22"/>
        <v>5000</v>
      </c>
      <c r="W177" s="73">
        <v>5000</v>
      </c>
      <c r="X177" s="73"/>
    </row>
    <row r="178" spans="1:24" ht="26.25" customHeight="1">
      <c r="A178" s="22"/>
      <c r="B178" s="24"/>
      <c r="C178" s="24"/>
      <c r="D178" s="108"/>
      <c r="E178" s="111" t="s">
        <v>592</v>
      </c>
      <c r="F178" s="114">
        <v>4637</v>
      </c>
      <c r="G178" s="72">
        <f t="shared" si="16"/>
        <v>975</v>
      </c>
      <c r="H178" s="71">
        <v>975</v>
      </c>
      <c r="I178" s="71"/>
      <c r="J178" s="72">
        <f t="shared" si="23"/>
        <v>1000</v>
      </c>
      <c r="K178" s="71">
        <v>1000</v>
      </c>
      <c r="L178" s="71"/>
      <c r="M178" s="71">
        <f t="shared" si="17"/>
        <v>1000</v>
      </c>
      <c r="N178" s="71">
        <v>1000</v>
      </c>
      <c r="O178" s="71"/>
      <c r="P178" s="71">
        <f t="shared" si="18"/>
        <v>0</v>
      </c>
      <c r="Q178" s="71">
        <f t="shared" si="19"/>
        <v>0</v>
      </c>
      <c r="R178" s="71">
        <f t="shared" si="20"/>
        <v>0</v>
      </c>
      <c r="S178" s="71">
        <f t="shared" si="21"/>
        <v>1000</v>
      </c>
      <c r="T178" s="73">
        <v>1000</v>
      </c>
      <c r="U178" s="73"/>
      <c r="V178" s="73">
        <f t="shared" si="22"/>
        <v>1000</v>
      </c>
      <c r="W178" s="73">
        <v>1000</v>
      </c>
      <c r="X178" s="73"/>
    </row>
    <row r="179" spans="1:24" ht="12.75" customHeight="1">
      <c r="A179" s="22"/>
      <c r="B179" s="24"/>
      <c r="C179" s="24"/>
      <c r="D179" s="108"/>
      <c r="E179" s="111" t="s">
        <v>593</v>
      </c>
      <c r="F179" s="114" t="s">
        <v>609</v>
      </c>
      <c r="G179" s="72">
        <f t="shared" si="16"/>
        <v>2680</v>
      </c>
      <c r="H179" s="71">
        <v>2680</v>
      </c>
      <c r="I179" s="71"/>
      <c r="J179" s="72">
        <f t="shared" si="23"/>
        <v>2500</v>
      </c>
      <c r="K179" s="71">
        <v>2500</v>
      </c>
      <c r="L179" s="71"/>
      <c r="M179" s="71">
        <f t="shared" si="17"/>
        <v>2500</v>
      </c>
      <c r="N179" s="71">
        <v>2500</v>
      </c>
      <c r="O179" s="71"/>
      <c r="P179" s="71">
        <f t="shared" si="18"/>
        <v>0</v>
      </c>
      <c r="Q179" s="71">
        <f t="shared" si="19"/>
        <v>0</v>
      </c>
      <c r="R179" s="71">
        <f t="shared" si="20"/>
        <v>0</v>
      </c>
      <c r="S179" s="71">
        <f t="shared" si="21"/>
        <v>2500</v>
      </c>
      <c r="T179" s="73">
        <v>2500</v>
      </c>
      <c r="U179" s="73"/>
      <c r="V179" s="73">
        <f t="shared" si="22"/>
        <v>2500</v>
      </c>
      <c r="W179" s="73">
        <v>2500</v>
      </c>
      <c r="X179" s="73"/>
    </row>
    <row r="180" spans="1:24" ht="12.75" customHeight="1">
      <c r="A180" s="22"/>
      <c r="B180" s="24"/>
      <c r="C180" s="24"/>
      <c r="D180" s="108"/>
      <c r="E180" s="109" t="s">
        <v>456</v>
      </c>
      <c r="F180" s="106" t="s">
        <v>457</v>
      </c>
      <c r="G180" s="72"/>
      <c r="H180" s="71"/>
      <c r="I180" s="71"/>
      <c r="J180" s="72"/>
      <c r="K180" s="71"/>
      <c r="L180" s="71"/>
      <c r="M180" s="71"/>
      <c r="N180" s="71"/>
      <c r="O180" s="71"/>
      <c r="P180" s="71"/>
      <c r="Q180" s="71"/>
      <c r="R180" s="71"/>
      <c r="S180" s="71"/>
      <c r="T180" s="73"/>
      <c r="U180" s="73"/>
      <c r="V180" s="73"/>
      <c r="W180" s="73"/>
      <c r="X180" s="73"/>
    </row>
    <row r="181" spans="1:24" ht="30.75" customHeight="1">
      <c r="A181" s="22"/>
      <c r="B181" s="24"/>
      <c r="C181" s="24"/>
      <c r="D181" s="114"/>
      <c r="E181" s="66" t="s">
        <v>615</v>
      </c>
      <c r="F181" s="106"/>
      <c r="G181" s="72">
        <f t="shared" si="16"/>
        <v>126234.1</v>
      </c>
      <c r="H181" s="71"/>
      <c r="I181" s="71">
        <f>I183</f>
        <v>126234.1</v>
      </c>
      <c r="J181" s="72">
        <f t="shared" si="23"/>
        <v>1061000</v>
      </c>
      <c r="K181" s="69"/>
      <c r="L181" s="69">
        <f>L184+L185+L186</f>
        <v>1061000</v>
      </c>
      <c r="M181" s="71">
        <f t="shared" si="17"/>
        <v>1405000</v>
      </c>
      <c r="N181" s="71"/>
      <c r="O181" s="69">
        <f>O184+O185</f>
        <v>1405000</v>
      </c>
      <c r="P181" s="71">
        <f t="shared" si="18"/>
        <v>344000</v>
      </c>
      <c r="Q181" s="71">
        <f t="shared" si="19"/>
        <v>0</v>
      </c>
      <c r="R181" s="71">
        <f t="shared" si="20"/>
        <v>344000</v>
      </c>
      <c r="S181" s="71">
        <f t="shared" si="21"/>
        <v>390000</v>
      </c>
      <c r="T181" s="73"/>
      <c r="U181" s="73">
        <f>U184+U185</f>
        <v>390000</v>
      </c>
      <c r="V181" s="73">
        <f t="shared" si="22"/>
        <v>45000</v>
      </c>
      <c r="W181" s="73"/>
      <c r="X181" s="74">
        <f>X184</f>
        <v>45000</v>
      </c>
    </row>
    <row r="182" spans="1:24" ht="21" customHeight="1">
      <c r="A182" s="22">
        <v>2860</v>
      </c>
      <c r="B182" s="106" t="s">
        <v>302</v>
      </c>
      <c r="C182" s="24">
        <v>6</v>
      </c>
      <c r="D182" s="114">
        <v>0</v>
      </c>
      <c r="E182" s="109" t="s">
        <v>200</v>
      </c>
      <c r="F182" s="106"/>
      <c r="G182" s="72"/>
      <c r="H182" s="71"/>
      <c r="I182" s="71"/>
      <c r="J182" s="72"/>
      <c r="K182" s="71"/>
      <c r="L182" s="71"/>
      <c r="M182" s="71"/>
      <c r="N182" s="71"/>
      <c r="O182" s="71"/>
      <c r="P182" s="71"/>
      <c r="Q182" s="71"/>
      <c r="R182" s="71"/>
      <c r="S182" s="71"/>
      <c r="T182" s="73"/>
      <c r="U182" s="73"/>
      <c r="V182" s="73"/>
      <c r="W182" s="73"/>
      <c r="X182" s="73"/>
    </row>
    <row r="183" spans="1:24" ht="21" customHeight="1">
      <c r="A183" s="22">
        <v>2861</v>
      </c>
      <c r="B183" s="106" t="s">
        <v>302</v>
      </c>
      <c r="C183" s="24">
        <v>6</v>
      </c>
      <c r="D183" s="114">
        <v>1</v>
      </c>
      <c r="E183" s="109" t="s">
        <v>615</v>
      </c>
      <c r="F183" s="106"/>
      <c r="G183" s="72">
        <f t="shared" si="16"/>
        <v>126234.1</v>
      </c>
      <c r="H183" s="71"/>
      <c r="I183" s="71">
        <f>I184+I185+I186</f>
        <v>126234.1</v>
      </c>
      <c r="J183" s="72">
        <f t="shared" si="23"/>
        <v>0</v>
      </c>
      <c r="K183" s="71"/>
      <c r="L183" s="71"/>
      <c r="M183" s="71">
        <f t="shared" si="17"/>
        <v>0</v>
      </c>
      <c r="N183" s="71"/>
      <c r="O183" s="71"/>
      <c r="P183" s="71">
        <f t="shared" si="18"/>
        <v>0</v>
      </c>
      <c r="Q183" s="71">
        <f t="shared" si="19"/>
        <v>0</v>
      </c>
      <c r="R183" s="71">
        <f t="shared" si="20"/>
        <v>0</v>
      </c>
      <c r="S183" s="71">
        <f t="shared" si="21"/>
        <v>0</v>
      </c>
      <c r="T183" s="73"/>
      <c r="U183" s="73"/>
      <c r="V183" s="73">
        <f t="shared" si="22"/>
        <v>0</v>
      </c>
      <c r="W183" s="73"/>
      <c r="X183" s="73"/>
    </row>
    <row r="184" spans="1:24" ht="21" customHeight="1">
      <c r="A184" s="22"/>
      <c r="B184" s="24"/>
      <c r="C184" s="24"/>
      <c r="D184" s="108"/>
      <c r="E184" s="110" t="s">
        <v>522</v>
      </c>
      <c r="F184" s="106">
        <v>5112</v>
      </c>
      <c r="G184" s="72">
        <f t="shared" si="16"/>
        <v>109912.6</v>
      </c>
      <c r="H184" s="71"/>
      <c r="I184" s="71">
        <v>109912.6</v>
      </c>
      <c r="J184" s="72">
        <f t="shared" si="23"/>
        <v>300000</v>
      </c>
      <c r="K184" s="71"/>
      <c r="L184" s="71">
        <v>300000</v>
      </c>
      <c r="M184" s="71">
        <f t="shared" si="17"/>
        <v>580000</v>
      </c>
      <c r="N184" s="71"/>
      <c r="O184" s="71">
        <v>580000</v>
      </c>
      <c r="P184" s="71">
        <f t="shared" si="18"/>
        <v>280000</v>
      </c>
      <c r="Q184" s="71">
        <f t="shared" si="19"/>
        <v>0</v>
      </c>
      <c r="R184" s="71">
        <f t="shared" si="20"/>
        <v>280000</v>
      </c>
      <c r="S184" s="71">
        <f t="shared" si="21"/>
        <v>90000</v>
      </c>
      <c r="T184" s="73"/>
      <c r="U184" s="73">
        <v>90000</v>
      </c>
      <c r="V184" s="73">
        <f t="shared" si="22"/>
        <v>45000</v>
      </c>
      <c r="W184" s="73"/>
      <c r="X184" s="73">
        <v>45000</v>
      </c>
    </row>
    <row r="185" spans="1:24" ht="21" customHeight="1">
      <c r="A185" s="22"/>
      <c r="B185" s="24"/>
      <c r="C185" s="24"/>
      <c r="D185" s="108"/>
      <c r="E185" s="110" t="s">
        <v>524</v>
      </c>
      <c r="F185" s="106">
        <v>5113</v>
      </c>
      <c r="G185" s="72">
        <f t="shared" si="16"/>
        <v>10921.5</v>
      </c>
      <c r="H185" s="71"/>
      <c r="I185" s="71">
        <v>10921.5</v>
      </c>
      <c r="J185" s="72">
        <f t="shared" si="23"/>
        <v>761000</v>
      </c>
      <c r="K185" s="71"/>
      <c r="L185" s="71">
        <v>761000</v>
      </c>
      <c r="M185" s="71">
        <f t="shared" si="17"/>
        <v>825000</v>
      </c>
      <c r="N185" s="71"/>
      <c r="O185" s="71">
        <v>825000</v>
      </c>
      <c r="P185" s="71">
        <f t="shared" si="18"/>
        <v>64000</v>
      </c>
      <c r="Q185" s="71">
        <f t="shared" si="19"/>
        <v>0</v>
      </c>
      <c r="R185" s="71">
        <f t="shared" si="20"/>
        <v>64000</v>
      </c>
      <c r="S185" s="71">
        <f t="shared" si="21"/>
        <v>300000</v>
      </c>
      <c r="T185" s="73"/>
      <c r="U185" s="73">
        <v>300000</v>
      </c>
      <c r="V185" s="73">
        <f t="shared" si="22"/>
        <v>0</v>
      </c>
      <c r="W185" s="73"/>
      <c r="X185" s="73"/>
    </row>
    <row r="186" spans="1:24" ht="21" customHeight="1">
      <c r="A186" s="22"/>
      <c r="B186" s="24"/>
      <c r="C186" s="24"/>
      <c r="D186" s="108"/>
      <c r="E186" s="109" t="s">
        <v>606</v>
      </c>
      <c r="F186" s="106">
        <v>5129</v>
      </c>
      <c r="G186" s="72">
        <f t="shared" si="16"/>
        <v>5400</v>
      </c>
      <c r="H186" s="71"/>
      <c r="I186" s="71">
        <v>5400</v>
      </c>
      <c r="J186" s="72">
        <f t="shared" si="23"/>
        <v>0</v>
      </c>
      <c r="K186" s="71"/>
      <c r="L186" s="71"/>
      <c r="M186" s="71">
        <f t="shared" si="17"/>
        <v>0</v>
      </c>
      <c r="N186" s="71"/>
      <c r="O186" s="71"/>
      <c r="P186" s="71">
        <f t="shared" si="18"/>
        <v>0</v>
      </c>
      <c r="Q186" s="71">
        <f t="shared" si="19"/>
        <v>0</v>
      </c>
      <c r="R186" s="71">
        <f t="shared" si="20"/>
        <v>0</v>
      </c>
      <c r="S186" s="71">
        <f t="shared" si="21"/>
        <v>0</v>
      </c>
      <c r="T186" s="73"/>
      <c r="U186" s="73"/>
      <c r="V186" s="73">
        <f t="shared" si="22"/>
        <v>0</v>
      </c>
      <c r="W186" s="73"/>
      <c r="X186" s="73"/>
    </row>
    <row r="187" spans="1:24" s="86" customFormat="1" ht="46.5" customHeight="1">
      <c r="A187" s="11" t="s">
        <v>327</v>
      </c>
      <c r="B187" s="13" t="s">
        <v>328</v>
      </c>
      <c r="C187" s="13" t="s">
        <v>195</v>
      </c>
      <c r="D187" s="104" t="s">
        <v>195</v>
      </c>
      <c r="E187" s="33" t="s">
        <v>329</v>
      </c>
      <c r="F187" s="35"/>
      <c r="G187" s="72">
        <f t="shared" si="16"/>
        <v>676838.1</v>
      </c>
      <c r="H187" s="69">
        <f>H193+H196+H200+H204</f>
        <v>676838.1</v>
      </c>
      <c r="I187" s="69"/>
      <c r="J187" s="72">
        <f t="shared" si="23"/>
        <v>736573</v>
      </c>
      <c r="K187" s="69">
        <f>K193+K198+K200+K204</f>
        <v>736573</v>
      </c>
      <c r="L187" s="69"/>
      <c r="M187" s="71">
        <f t="shared" si="17"/>
        <v>886506.981</v>
      </c>
      <c r="N187" s="69">
        <f>N189+N196+N200+N204</f>
        <v>886506.981</v>
      </c>
      <c r="O187" s="71"/>
      <c r="P187" s="71">
        <f t="shared" si="18"/>
        <v>149933.98100000003</v>
      </c>
      <c r="Q187" s="71">
        <f t="shared" si="19"/>
        <v>149933.98100000003</v>
      </c>
      <c r="R187" s="71">
        <f t="shared" si="20"/>
        <v>0</v>
      </c>
      <c r="S187" s="71">
        <f t="shared" si="21"/>
        <v>895480.74</v>
      </c>
      <c r="T187" s="74">
        <f>T189+T196+T200+T204</f>
        <v>895480.74</v>
      </c>
      <c r="U187" s="73"/>
      <c r="V187" s="73">
        <f t="shared" si="22"/>
        <v>917902.44</v>
      </c>
      <c r="W187" s="74">
        <f>W189+W200+W196+W204</f>
        <v>917902.44</v>
      </c>
      <c r="X187" s="73"/>
    </row>
    <row r="188" spans="1:24" ht="12.75" customHeight="1">
      <c r="A188" s="22"/>
      <c r="B188" s="24"/>
      <c r="C188" s="24"/>
      <c r="D188" s="108"/>
      <c r="E188" s="109" t="s">
        <v>5</v>
      </c>
      <c r="F188" s="108"/>
      <c r="G188" s="72"/>
      <c r="H188" s="71"/>
      <c r="I188" s="71"/>
      <c r="J188" s="72"/>
      <c r="K188" s="71"/>
      <c r="L188" s="71"/>
      <c r="M188" s="71"/>
      <c r="N188" s="71"/>
      <c r="O188" s="71"/>
      <c r="P188" s="71"/>
      <c r="Q188" s="71"/>
      <c r="R188" s="71"/>
      <c r="S188" s="71"/>
      <c r="T188" s="73"/>
      <c r="U188" s="73"/>
      <c r="V188" s="73"/>
      <c r="W188" s="73"/>
      <c r="X188" s="73"/>
    </row>
    <row r="189" spans="1:24" s="86" customFormat="1" ht="46.5" customHeight="1">
      <c r="A189" s="11" t="s">
        <v>330</v>
      </c>
      <c r="B189" s="13" t="s">
        <v>328</v>
      </c>
      <c r="C189" s="13" t="s">
        <v>198</v>
      </c>
      <c r="D189" s="104" t="s">
        <v>195</v>
      </c>
      <c r="E189" s="33" t="s">
        <v>331</v>
      </c>
      <c r="F189" s="35"/>
      <c r="G189" s="72">
        <f>G193</f>
        <v>441713.1</v>
      </c>
      <c r="H189" s="69">
        <f>H193</f>
        <v>441713.1</v>
      </c>
      <c r="I189" s="69"/>
      <c r="J189" s="72">
        <f>J193</f>
        <v>499371</v>
      </c>
      <c r="K189" s="69">
        <f>K193</f>
        <v>499371</v>
      </c>
      <c r="L189" s="69"/>
      <c r="M189" s="71">
        <f t="shared" si="17"/>
        <v>642224.456</v>
      </c>
      <c r="N189" s="71">
        <f>N193</f>
        <v>642224.456</v>
      </c>
      <c r="O189" s="71"/>
      <c r="P189" s="71">
        <f t="shared" si="18"/>
        <v>142853.456</v>
      </c>
      <c r="Q189" s="71">
        <f t="shared" si="19"/>
        <v>142853.456</v>
      </c>
      <c r="R189" s="71">
        <f t="shared" si="20"/>
        <v>0</v>
      </c>
      <c r="S189" s="71">
        <f t="shared" si="21"/>
        <v>643180.74</v>
      </c>
      <c r="T189" s="74">
        <f>T193</f>
        <v>643180.74</v>
      </c>
      <c r="U189" s="73"/>
      <c r="V189" s="73">
        <f t="shared" si="22"/>
        <v>645402.44</v>
      </c>
      <c r="W189" s="74">
        <f>W193</f>
        <v>645402.44</v>
      </c>
      <c r="X189" s="73"/>
    </row>
    <row r="190" spans="1:24" ht="12.75" customHeight="1">
      <c r="A190" s="22"/>
      <c r="B190" s="24"/>
      <c r="C190" s="24"/>
      <c r="D190" s="108"/>
      <c r="E190" s="109" t="s">
        <v>200</v>
      </c>
      <c r="F190" s="108"/>
      <c r="G190" s="72"/>
      <c r="H190" s="71"/>
      <c r="I190" s="71"/>
      <c r="J190" s="72"/>
      <c r="K190" s="71"/>
      <c r="L190" s="71"/>
      <c r="M190" s="71"/>
      <c r="N190" s="71"/>
      <c r="O190" s="71"/>
      <c r="P190" s="71"/>
      <c r="Q190" s="71"/>
      <c r="R190" s="71"/>
      <c r="S190" s="71"/>
      <c r="T190" s="74"/>
      <c r="U190" s="73"/>
      <c r="V190" s="73"/>
      <c r="W190" s="74"/>
      <c r="X190" s="73"/>
    </row>
    <row r="191" spans="1:24" ht="12.75" customHeight="1">
      <c r="A191" s="105" t="s">
        <v>332</v>
      </c>
      <c r="B191" s="106" t="s">
        <v>328</v>
      </c>
      <c r="C191" s="106" t="s">
        <v>198</v>
      </c>
      <c r="D191" s="106" t="s">
        <v>198</v>
      </c>
      <c r="E191" s="109" t="s">
        <v>333</v>
      </c>
      <c r="F191" s="108"/>
      <c r="G191" s="72"/>
      <c r="H191" s="71"/>
      <c r="I191" s="71"/>
      <c r="J191" s="72"/>
      <c r="K191" s="71"/>
      <c r="L191" s="71"/>
      <c r="M191" s="71"/>
      <c r="N191" s="71"/>
      <c r="O191" s="71"/>
      <c r="P191" s="71"/>
      <c r="Q191" s="71"/>
      <c r="R191" s="71"/>
      <c r="S191" s="71"/>
      <c r="T191" s="74"/>
      <c r="U191" s="73"/>
      <c r="V191" s="73"/>
      <c r="W191" s="74"/>
      <c r="X191" s="73"/>
    </row>
    <row r="192" spans="1:24" ht="12.75" customHeight="1">
      <c r="A192" s="22"/>
      <c r="B192" s="24"/>
      <c r="C192" s="24"/>
      <c r="D192" s="108"/>
      <c r="E192" s="109" t="s">
        <v>5</v>
      </c>
      <c r="F192" s="108"/>
      <c r="G192" s="72"/>
      <c r="H192" s="71"/>
      <c r="I192" s="71"/>
      <c r="J192" s="72"/>
      <c r="K192" s="71"/>
      <c r="L192" s="71"/>
      <c r="M192" s="71"/>
      <c r="N192" s="71"/>
      <c r="O192" s="71"/>
      <c r="P192" s="71"/>
      <c r="Q192" s="71"/>
      <c r="R192" s="71"/>
      <c r="S192" s="71"/>
      <c r="T192" s="74"/>
      <c r="U192" s="73"/>
      <c r="V192" s="73"/>
      <c r="W192" s="74"/>
      <c r="X192" s="73"/>
    </row>
    <row r="193" spans="1:24" s="86" customFormat="1" ht="46.5" customHeight="1">
      <c r="A193" s="11"/>
      <c r="B193" s="13"/>
      <c r="C193" s="13"/>
      <c r="D193" s="104"/>
      <c r="E193" s="33" t="s">
        <v>562</v>
      </c>
      <c r="F193" s="35"/>
      <c r="G193" s="72">
        <f t="shared" si="16"/>
        <v>441713.1</v>
      </c>
      <c r="H193" s="69">
        <f>H194+H195</f>
        <v>441713.1</v>
      </c>
      <c r="I193" s="69"/>
      <c r="J193" s="72">
        <f t="shared" si="23"/>
        <v>499371</v>
      </c>
      <c r="K193" s="69">
        <f>K194+K195</f>
        <v>499371</v>
      </c>
      <c r="L193" s="69"/>
      <c r="M193" s="71">
        <f t="shared" si="17"/>
        <v>642224.456</v>
      </c>
      <c r="N193" s="69">
        <f>N194+N195</f>
        <v>642224.456</v>
      </c>
      <c r="O193" s="71"/>
      <c r="P193" s="71">
        <f t="shared" si="18"/>
        <v>142853.456</v>
      </c>
      <c r="Q193" s="71">
        <f t="shared" si="19"/>
        <v>142853.456</v>
      </c>
      <c r="R193" s="71">
        <f t="shared" si="20"/>
        <v>0</v>
      </c>
      <c r="S193" s="71">
        <f t="shared" si="21"/>
        <v>643180.74</v>
      </c>
      <c r="T193" s="74">
        <f>T194+T195</f>
        <v>643180.74</v>
      </c>
      <c r="U193" s="73"/>
      <c r="V193" s="73">
        <f t="shared" si="22"/>
        <v>645402.44</v>
      </c>
      <c r="W193" s="74">
        <f>W194+W195</f>
        <v>645402.44</v>
      </c>
      <c r="X193" s="73"/>
    </row>
    <row r="194" spans="1:24" ht="25.5" customHeight="1">
      <c r="A194" s="22"/>
      <c r="B194" s="24"/>
      <c r="C194" s="24"/>
      <c r="D194" s="108"/>
      <c r="E194" s="111" t="s">
        <v>592</v>
      </c>
      <c r="F194" s="114">
        <v>4637</v>
      </c>
      <c r="G194" s="72">
        <f t="shared" si="16"/>
        <v>435228.1</v>
      </c>
      <c r="H194" s="71">
        <v>435228.1</v>
      </c>
      <c r="I194" s="71"/>
      <c r="J194" s="72">
        <f t="shared" si="23"/>
        <v>492871</v>
      </c>
      <c r="K194" s="71">
        <v>492871</v>
      </c>
      <c r="L194" s="71"/>
      <c r="M194" s="71">
        <f t="shared" si="17"/>
        <v>635724.456</v>
      </c>
      <c r="N194" s="71">
        <v>635724.456</v>
      </c>
      <c r="O194" s="71"/>
      <c r="P194" s="71">
        <f t="shared" si="18"/>
        <v>142853.456</v>
      </c>
      <c r="Q194" s="71">
        <f t="shared" si="19"/>
        <v>142853.456</v>
      </c>
      <c r="R194" s="71">
        <f t="shared" si="20"/>
        <v>0</v>
      </c>
      <c r="S194" s="71">
        <f t="shared" si="21"/>
        <v>636680.74</v>
      </c>
      <c r="T194" s="73">
        <v>636680.74</v>
      </c>
      <c r="U194" s="73"/>
      <c r="V194" s="73">
        <f t="shared" si="22"/>
        <v>638902.44</v>
      </c>
      <c r="W194" s="73">
        <v>638902.44</v>
      </c>
      <c r="X194" s="73"/>
    </row>
    <row r="195" spans="1:24" ht="25.5" customHeight="1">
      <c r="A195" s="22"/>
      <c r="B195" s="24"/>
      <c r="C195" s="24"/>
      <c r="D195" s="108"/>
      <c r="E195" s="109" t="s">
        <v>608</v>
      </c>
      <c r="F195" s="114" t="s">
        <v>610</v>
      </c>
      <c r="G195" s="72">
        <f t="shared" si="16"/>
        <v>6485</v>
      </c>
      <c r="H195" s="71">
        <v>6485</v>
      </c>
      <c r="I195" s="71"/>
      <c r="J195" s="72">
        <f t="shared" si="23"/>
        <v>6500</v>
      </c>
      <c r="K195" s="71">
        <v>6500</v>
      </c>
      <c r="L195" s="71"/>
      <c r="M195" s="71">
        <f t="shared" si="17"/>
        <v>6500</v>
      </c>
      <c r="N195" s="71">
        <v>6500</v>
      </c>
      <c r="O195" s="71"/>
      <c r="P195" s="71">
        <f t="shared" si="18"/>
        <v>0</v>
      </c>
      <c r="Q195" s="71">
        <f t="shared" si="19"/>
        <v>0</v>
      </c>
      <c r="R195" s="71">
        <f t="shared" si="20"/>
        <v>0</v>
      </c>
      <c r="S195" s="71">
        <f t="shared" si="21"/>
        <v>6500</v>
      </c>
      <c r="T195" s="73">
        <v>6500</v>
      </c>
      <c r="U195" s="73"/>
      <c r="V195" s="73">
        <f t="shared" si="22"/>
        <v>6500</v>
      </c>
      <c r="W195" s="73">
        <v>6500</v>
      </c>
      <c r="X195" s="73"/>
    </row>
    <row r="196" spans="1:24" s="86" customFormat="1" ht="46.5" customHeight="1">
      <c r="A196" s="11" t="s">
        <v>336</v>
      </c>
      <c r="B196" s="13" t="s">
        <v>328</v>
      </c>
      <c r="C196" s="13" t="s">
        <v>222</v>
      </c>
      <c r="D196" s="104" t="s">
        <v>195</v>
      </c>
      <c r="E196" s="33" t="s">
        <v>337</v>
      </c>
      <c r="F196" s="35"/>
      <c r="G196" s="72">
        <f t="shared" si="16"/>
        <v>1350</v>
      </c>
      <c r="H196" s="69">
        <f>H198</f>
        <v>1350</v>
      </c>
      <c r="I196" s="69"/>
      <c r="J196" s="72">
        <f t="shared" si="23"/>
        <v>1350</v>
      </c>
      <c r="K196" s="69">
        <f>K198</f>
        <v>1350</v>
      </c>
      <c r="L196" s="69"/>
      <c r="M196" s="71">
        <f t="shared" si="17"/>
        <v>1800</v>
      </c>
      <c r="N196" s="69">
        <f>N198</f>
        <v>1800</v>
      </c>
      <c r="O196" s="71"/>
      <c r="P196" s="71">
        <f t="shared" si="18"/>
        <v>450</v>
      </c>
      <c r="Q196" s="71">
        <f t="shared" si="19"/>
        <v>450</v>
      </c>
      <c r="R196" s="71">
        <f t="shared" si="20"/>
        <v>0</v>
      </c>
      <c r="S196" s="71">
        <f t="shared" si="21"/>
        <v>1800</v>
      </c>
      <c r="T196" s="74">
        <f>T198</f>
        <v>1800</v>
      </c>
      <c r="U196" s="73"/>
      <c r="V196" s="73">
        <f t="shared" si="22"/>
        <v>1800</v>
      </c>
      <c r="W196" s="74">
        <f>W198</f>
        <v>1800</v>
      </c>
      <c r="X196" s="73"/>
    </row>
    <row r="197" spans="1:24" ht="10.5">
      <c r="A197" s="22"/>
      <c r="B197" s="24"/>
      <c r="C197" s="24"/>
      <c r="D197" s="108"/>
      <c r="E197" s="109" t="s">
        <v>200</v>
      </c>
      <c r="F197" s="108"/>
      <c r="G197" s="72"/>
      <c r="H197" s="71"/>
      <c r="I197" s="71"/>
      <c r="J197" s="72"/>
      <c r="K197" s="71"/>
      <c r="L197" s="71"/>
      <c r="M197" s="71"/>
      <c r="N197" s="69"/>
      <c r="O197" s="71"/>
      <c r="P197" s="71"/>
      <c r="Q197" s="71"/>
      <c r="R197" s="71"/>
      <c r="S197" s="71"/>
      <c r="T197" s="73"/>
      <c r="U197" s="73"/>
      <c r="V197" s="73"/>
      <c r="W197" s="74"/>
      <c r="X197" s="73"/>
    </row>
    <row r="198" spans="1:24" ht="12.75" customHeight="1">
      <c r="A198" s="105" t="s">
        <v>338</v>
      </c>
      <c r="B198" s="106" t="s">
        <v>328</v>
      </c>
      <c r="C198" s="106" t="s">
        <v>222</v>
      </c>
      <c r="D198" s="106" t="s">
        <v>198</v>
      </c>
      <c r="E198" s="67" t="s">
        <v>339</v>
      </c>
      <c r="F198" s="108"/>
      <c r="G198" s="72">
        <f t="shared" si="16"/>
        <v>1350</v>
      </c>
      <c r="H198" s="71">
        <v>1350</v>
      </c>
      <c r="I198" s="71"/>
      <c r="J198" s="72">
        <f t="shared" si="23"/>
        <v>1350</v>
      </c>
      <c r="K198" s="69">
        <f>K199</f>
        <v>1350</v>
      </c>
      <c r="L198" s="71"/>
      <c r="M198" s="71">
        <f t="shared" si="17"/>
        <v>1800</v>
      </c>
      <c r="N198" s="71">
        <f>N199</f>
        <v>1800</v>
      </c>
      <c r="O198" s="71"/>
      <c r="P198" s="71">
        <f t="shared" si="18"/>
        <v>450</v>
      </c>
      <c r="Q198" s="71">
        <f t="shared" si="19"/>
        <v>450</v>
      </c>
      <c r="R198" s="71">
        <f t="shared" si="20"/>
        <v>0</v>
      </c>
      <c r="S198" s="71">
        <f t="shared" si="21"/>
        <v>1800</v>
      </c>
      <c r="T198" s="73">
        <v>1800</v>
      </c>
      <c r="U198" s="73"/>
      <c r="V198" s="73">
        <f t="shared" si="22"/>
        <v>1800</v>
      </c>
      <c r="W198" s="73">
        <v>1800</v>
      </c>
      <c r="X198" s="73"/>
    </row>
    <row r="199" spans="1:24" ht="23.25" customHeight="1">
      <c r="A199" s="22"/>
      <c r="B199" s="24"/>
      <c r="C199" s="24"/>
      <c r="D199" s="104" t="s">
        <v>195</v>
      </c>
      <c r="E199" s="111" t="s">
        <v>592</v>
      </c>
      <c r="F199" s="114">
        <v>4637</v>
      </c>
      <c r="G199" s="72">
        <f t="shared" si="16"/>
        <v>1350</v>
      </c>
      <c r="H199" s="71">
        <v>1350</v>
      </c>
      <c r="I199" s="71"/>
      <c r="J199" s="72">
        <f t="shared" si="23"/>
        <v>1350</v>
      </c>
      <c r="K199" s="71">
        <v>1350</v>
      </c>
      <c r="L199" s="71"/>
      <c r="M199" s="71">
        <f t="shared" si="17"/>
        <v>1800</v>
      </c>
      <c r="N199" s="71">
        <v>1800</v>
      </c>
      <c r="O199" s="71"/>
      <c r="P199" s="71">
        <f t="shared" si="18"/>
        <v>450</v>
      </c>
      <c r="Q199" s="71">
        <f t="shared" si="19"/>
        <v>450</v>
      </c>
      <c r="R199" s="71">
        <f t="shared" si="20"/>
        <v>0</v>
      </c>
      <c r="S199" s="71">
        <f t="shared" si="21"/>
        <v>1350</v>
      </c>
      <c r="T199" s="73">
        <v>1350</v>
      </c>
      <c r="U199" s="73"/>
      <c r="V199" s="73">
        <f t="shared" si="22"/>
        <v>1350</v>
      </c>
      <c r="W199" s="73">
        <v>1350</v>
      </c>
      <c r="X199" s="73"/>
    </row>
    <row r="200" spans="1:24" ht="23.25" customHeight="1">
      <c r="A200" s="22">
        <v>2940</v>
      </c>
      <c r="B200" s="13" t="s">
        <v>328</v>
      </c>
      <c r="C200" s="24">
        <v>4</v>
      </c>
      <c r="D200" s="104" t="s">
        <v>195</v>
      </c>
      <c r="E200" s="68" t="s">
        <v>611</v>
      </c>
      <c r="F200" s="114"/>
      <c r="G200" s="72">
        <f aca="true" t="shared" si="24" ref="G200:G215">H200+I200</f>
        <v>23275</v>
      </c>
      <c r="H200" s="69">
        <f>H202</f>
        <v>23275</v>
      </c>
      <c r="I200" s="71"/>
      <c r="J200" s="72">
        <f t="shared" si="23"/>
        <v>17000</v>
      </c>
      <c r="K200" s="69">
        <f>K202</f>
        <v>17000</v>
      </c>
      <c r="L200" s="71"/>
      <c r="M200" s="71">
        <f t="shared" si="17"/>
        <v>20000</v>
      </c>
      <c r="N200" s="69">
        <f>N202</f>
        <v>20000</v>
      </c>
      <c r="O200" s="71"/>
      <c r="P200" s="71">
        <f t="shared" si="18"/>
        <v>3000</v>
      </c>
      <c r="Q200" s="71">
        <f t="shared" si="19"/>
        <v>3000</v>
      </c>
      <c r="R200" s="71">
        <f t="shared" si="20"/>
        <v>0</v>
      </c>
      <c r="S200" s="71">
        <f t="shared" si="21"/>
        <v>20000</v>
      </c>
      <c r="T200" s="74">
        <f>T202</f>
        <v>20000</v>
      </c>
      <c r="U200" s="73"/>
      <c r="V200" s="73">
        <f t="shared" si="22"/>
        <v>20000</v>
      </c>
      <c r="W200" s="74">
        <f>W202</f>
        <v>20000</v>
      </c>
      <c r="X200" s="73"/>
    </row>
    <row r="201" spans="1:24" ht="23.25" customHeight="1">
      <c r="A201" s="22"/>
      <c r="B201" s="13"/>
      <c r="C201" s="24"/>
      <c r="D201" s="104"/>
      <c r="E201" s="109" t="s">
        <v>200</v>
      </c>
      <c r="F201" s="114"/>
      <c r="G201" s="72"/>
      <c r="H201" s="71"/>
      <c r="I201" s="71"/>
      <c r="J201" s="72"/>
      <c r="K201" s="71"/>
      <c r="L201" s="71"/>
      <c r="M201" s="71"/>
      <c r="N201" s="69"/>
      <c r="O201" s="71"/>
      <c r="P201" s="71"/>
      <c r="Q201" s="71"/>
      <c r="R201" s="71"/>
      <c r="S201" s="71"/>
      <c r="T201" s="73"/>
      <c r="U201" s="73"/>
      <c r="V201" s="73"/>
      <c r="W201" s="73"/>
      <c r="X201" s="73"/>
    </row>
    <row r="202" spans="1:24" ht="23.25" customHeight="1">
      <c r="A202" s="22">
        <v>2941</v>
      </c>
      <c r="B202" s="13" t="s">
        <v>328</v>
      </c>
      <c r="C202" s="24">
        <v>4</v>
      </c>
      <c r="D202" s="106" t="s">
        <v>198</v>
      </c>
      <c r="E202" s="109" t="s">
        <v>612</v>
      </c>
      <c r="F202" s="114"/>
      <c r="G202" s="72">
        <f t="shared" si="24"/>
        <v>23275</v>
      </c>
      <c r="H202" s="69">
        <f>H203</f>
        <v>23275</v>
      </c>
      <c r="I202" s="71"/>
      <c r="J202" s="72">
        <f t="shared" si="23"/>
        <v>17000</v>
      </c>
      <c r="K202" s="69">
        <f>K203</f>
        <v>17000</v>
      </c>
      <c r="L202" s="71"/>
      <c r="M202" s="71">
        <f t="shared" si="17"/>
        <v>20000</v>
      </c>
      <c r="N202" s="69">
        <f>N203</f>
        <v>20000</v>
      </c>
      <c r="O202" s="71"/>
      <c r="P202" s="71">
        <f t="shared" si="18"/>
        <v>3000</v>
      </c>
      <c r="Q202" s="71">
        <f t="shared" si="19"/>
        <v>3000</v>
      </c>
      <c r="R202" s="71">
        <f t="shared" si="20"/>
        <v>0</v>
      </c>
      <c r="S202" s="71">
        <f t="shared" si="21"/>
        <v>20000</v>
      </c>
      <c r="T202" s="73">
        <f>T203</f>
        <v>20000</v>
      </c>
      <c r="U202" s="73"/>
      <c r="V202" s="73">
        <f t="shared" si="22"/>
        <v>20000</v>
      </c>
      <c r="W202" s="73">
        <f>W203</f>
        <v>20000</v>
      </c>
      <c r="X202" s="73"/>
    </row>
    <row r="203" spans="1:24" ht="23.25" customHeight="1">
      <c r="A203" s="22"/>
      <c r="B203" s="13"/>
      <c r="C203" s="24"/>
      <c r="D203" s="106"/>
      <c r="E203" s="109" t="s">
        <v>613</v>
      </c>
      <c r="F203" s="114" t="s">
        <v>490</v>
      </c>
      <c r="G203" s="72">
        <f t="shared" si="24"/>
        <v>23275</v>
      </c>
      <c r="H203" s="71">
        <v>23275</v>
      </c>
      <c r="I203" s="71"/>
      <c r="J203" s="72">
        <f t="shared" si="23"/>
        <v>17000</v>
      </c>
      <c r="K203" s="71">
        <v>17000</v>
      </c>
      <c r="L203" s="71"/>
      <c r="M203" s="71">
        <f t="shared" si="17"/>
        <v>20000</v>
      </c>
      <c r="N203" s="71">
        <v>20000</v>
      </c>
      <c r="O203" s="71"/>
      <c r="P203" s="71">
        <f t="shared" si="18"/>
        <v>3000</v>
      </c>
      <c r="Q203" s="71">
        <f t="shared" si="19"/>
        <v>3000</v>
      </c>
      <c r="R203" s="71">
        <f t="shared" si="20"/>
        <v>0</v>
      </c>
      <c r="S203" s="71">
        <f t="shared" si="21"/>
        <v>20000</v>
      </c>
      <c r="T203" s="73">
        <v>20000</v>
      </c>
      <c r="U203" s="73"/>
      <c r="V203" s="73">
        <f t="shared" si="22"/>
        <v>20000</v>
      </c>
      <c r="W203" s="73">
        <v>20000</v>
      </c>
      <c r="X203" s="73"/>
    </row>
    <row r="204" spans="1:24" s="86" customFormat="1" ht="46.5" customHeight="1">
      <c r="A204" s="11" t="s">
        <v>342</v>
      </c>
      <c r="B204" s="13" t="s">
        <v>328</v>
      </c>
      <c r="C204" s="13" t="s">
        <v>211</v>
      </c>
      <c r="D204" s="104" t="s">
        <v>195</v>
      </c>
      <c r="E204" s="33" t="s">
        <v>343</v>
      </c>
      <c r="F204" s="35"/>
      <c r="G204" s="72">
        <f t="shared" si="24"/>
        <v>210500</v>
      </c>
      <c r="H204" s="69">
        <f>H207+H208</f>
        <v>210500</v>
      </c>
      <c r="I204" s="69"/>
      <c r="J204" s="72">
        <f t="shared" si="23"/>
        <v>218852</v>
      </c>
      <c r="K204" s="69">
        <f>K207+K208</f>
        <v>218852</v>
      </c>
      <c r="L204" s="69"/>
      <c r="M204" s="71">
        <f t="shared" si="17"/>
        <v>222482.525</v>
      </c>
      <c r="N204" s="69">
        <f>N207+N208</f>
        <v>222482.525</v>
      </c>
      <c r="O204" s="71"/>
      <c r="P204" s="71">
        <f t="shared" si="18"/>
        <v>3630.524999999994</v>
      </c>
      <c r="Q204" s="71">
        <f t="shared" si="19"/>
        <v>3630.524999999994</v>
      </c>
      <c r="R204" s="71">
        <f t="shared" si="20"/>
        <v>0</v>
      </c>
      <c r="S204" s="71">
        <f t="shared" si="21"/>
        <v>230500</v>
      </c>
      <c r="T204" s="73">
        <f>T207+T208</f>
        <v>230500</v>
      </c>
      <c r="U204" s="73"/>
      <c r="V204" s="73">
        <f t="shared" si="22"/>
        <v>250700</v>
      </c>
      <c r="W204" s="74">
        <f>W207+W208</f>
        <v>250700</v>
      </c>
      <c r="X204" s="73"/>
    </row>
    <row r="205" spans="1:24" ht="12.75" customHeight="1">
      <c r="A205" s="22"/>
      <c r="B205" s="24"/>
      <c r="C205" s="24"/>
      <c r="D205" s="108"/>
      <c r="E205" s="109" t="s">
        <v>200</v>
      </c>
      <c r="F205" s="108"/>
      <c r="G205" s="72"/>
      <c r="H205" s="71"/>
      <c r="I205" s="71"/>
      <c r="J205" s="72"/>
      <c r="K205" s="71"/>
      <c r="L205" s="71"/>
      <c r="M205" s="71"/>
      <c r="N205" s="71"/>
      <c r="O205" s="71"/>
      <c r="P205" s="71"/>
      <c r="Q205" s="71"/>
      <c r="R205" s="71"/>
      <c r="S205" s="71"/>
      <c r="T205" s="73"/>
      <c r="U205" s="73"/>
      <c r="V205" s="73"/>
      <c r="W205" s="73"/>
      <c r="X205" s="73"/>
    </row>
    <row r="206" spans="1:24" ht="12.75" customHeight="1">
      <c r="A206" s="105" t="s">
        <v>344</v>
      </c>
      <c r="B206" s="106" t="s">
        <v>328</v>
      </c>
      <c r="C206" s="106" t="s">
        <v>211</v>
      </c>
      <c r="D206" s="106" t="s">
        <v>198</v>
      </c>
      <c r="E206" s="36" t="s">
        <v>345</v>
      </c>
      <c r="F206" s="108"/>
      <c r="G206" s="72"/>
      <c r="H206" s="71"/>
      <c r="I206" s="71"/>
      <c r="J206" s="72"/>
      <c r="K206" s="71"/>
      <c r="L206" s="71"/>
      <c r="M206" s="71"/>
      <c r="N206" s="71"/>
      <c r="O206" s="71"/>
      <c r="P206" s="71"/>
      <c r="Q206" s="71"/>
      <c r="R206" s="71"/>
      <c r="S206" s="71"/>
      <c r="T206" s="73"/>
      <c r="U206" s="73"/>
      <c r="V206" s="73"/>
      <c r="W206" s="73"/>
      <c r="X206" s="73"/>
    </row>
    <row r="207" spans="1:24" ht="12.75" customHeight="1">
      <c r="A207" s="22"/>
      <c r="B207" s="24"/>
      <c r="C207" s="24"/>
      <c r="D207" s="108"/>
      <c r="E207" s="111" t="s">
        <v>592</v>
      </c>
      <c r="F207" s="114">
        <v>4637</v>
      </c>
      <c r="G207" s="72">
        <f t="shared" si="24"/>
        <v>207350</v>
      </c>
      <c r="H207" s="71">
        <v>207350</v>
      </c>
      <c r="I207" s="71"/>
      <c r="J207" s="72">
        <f t="shared" si="23"/>
        <v>214352</v>
      </c>
      <c r="K207" s="71">
        <v>214352</v>
      </c>
      <c r="L207" s="71"/>
      <c r="M207" s="71">
        <f aca="true" t="shared" si="25" ref="M207:M223">N207+O207</f>
        <v>217982.525</v>
      </c>
      <c r="N207" s="71">
        <v>217982.525</v>
      </c>
      <c r="O207" s="71"/>
      <c r="P207" s="71">
        <f aca="true" t="shared" si="26" ref="P207:P223">Q207+R207</f>
        <v>3630.524999999994</v>
      </c>
      <c r="Q207" s="71">
        <f aca="true" t="shared" si="27" ref="Q207:Q223">N207-K207</f>
        <v>3630.524999999994</v>
      </c>
      <c r="R207" s="71">
        <f aca="true" t="shared" si="28" ref="R207:R223">O207-L207</f>
        <v>0</v>
      </c>
      <c r="S207" s="71">
        <f aca="true" t="shared" si="29" ref="S207:S223">T207+U207</f>
        <v>226000</v>
      </c>
      <c r="T207" s="73">
        <v>226000</v>
      </c>
      <c r="U207" s="73"/>
      <c r="V207" s="73">
        <f aca="true" t="shared" si="30" ref="V207:V223">W207+X207</f>
        <v>246200</v>
      </c>
      <c r="W207" s="73">
        <v>246200</v>
      </c>
      <c r="X207" s="73"/>
    </row>
    <row r="208" spans="1:24" ht="12.75" customHeight="1">
      <c r="A208" s="22"/>
      <c r="B208" s="24"/>
      <c r="C208" s="24"/>
      <c r="D208" s="108"/>
      <c r="E208" s="109" t="s">
        <v>608</v>
      </c>
      <c r="F208" s="114" t="s">
        <v>610</v>
      </c>
      <c r="G208" s="72">
        <f t="shared" si="24"/>
        <v>3150</v>
      </c>
      <c r="H208" s="71">
        <v>3150</v>
      </c>
      <c r="I208" s="71"/>
      <c r="J208" s="72">
        <f t="shared" si="23"/>
        <v>4500</v>
      </c>
      <c r="K208" s="71">
        <v>4500</v>
      </c>
      <c r="L208" s="71"/>
      <c r="M208" s="71">
        <f t="shared" si="25"/>
        <v>4500</v>
      </c>
      <c r="N208" s="71">
        <v>4500</v>
      </c>
      <c r="O208" s="71"/>
      <c r="P208" s="71">
        <f t="shared" si="26"/>
        <v>0</v>
      </c>
      <c r="Q208" s="71">
        <f t="shared" si="27"/>
        <v>0</v>
      </c>
      <c r="R208" s="71">
        <f t="shared" si="28"/>
        <v>0</v>
      </c>
      <c r="S208" s="71">
        <f t="shared" si="29"/>
        <v>4500</v>
      </c>
      <c r="T208" s="73">
        <v>4500</v>
      </c>
      <c r="U208" s="73"/>
      <c r="V208" s="73">
        <f t="shared" si="30"/>
        <v>4500</v>
      </c>
      <c r="W208" s="73">
        <v>4500</v>
      </c>
      <c r="X208" s="73"/>
    </row>
    <row r="209" spans="1:24" s="86" customFormat="1" ht="46.5" customHeight="1">
      <c r="A209" s="11" t="s">
        <v>349</v>
      </c>
      <c r="B209" s="13" t="s">
        <v>350</v>
      </c>
      <c r="C209" s="13" t="s">
        <v>195</v>
      </c>
      <c r="D209" s="104" t="s">
        <v>195</v>
      </c>
      <c r="E209" s="33" t="s">
        <v>351</v>
      </c>
      <c r="F209" s="35"/>
      <c r="G209" s="72">
        <f t="shared" si="24"/>
        <v>57530</v>
      </c>
      <c r="H209" s="69">
        <f>H210</f>
        <v>57530</v>
      </c>
      <c r="I209" s="69"/>
      <c r="J209" s="72">
        <f t="shared" si="23"/>
        <v>57500</v>
      </c>
      <c r="K209" s="69">
        <f>K210</f>
        <v>57500</v>
      </c>
      <c r="L209" s="69"/>
      <c r="M209" s="71">
        <f t="shared" si="25"/>
        <v>57500</v>
      </c>
      <c r="N209" s="71">
        <f>N210</f>
        <v>57500</v>
      </c>
      <c r="O209" s="71"/>
      <c r="P209" s="71">
        <f t="shared" si="26"/>
        <v>0</v>
      </c>
      <c r="Q209" s="71">
        <f t="shared" si="27"/>
        <v>0</v>
      </c>
      <c r="R209" s="71">
        <f t="shared" si="28"/>
        <v>0</v>
      </c>
      <c r="S209" s="71">
        <f t="shared" si="29"/>
        <v>57500</v>
      </c>
      <c r="T209" s="73">
        <f>T210</f>
        <v>57500</v>
      </c>
      <c r="U209" s="73"/>
      <c r="V209" s="73">
        <f t="shared" si="30"/>
        <v>57500</v>
      </c>
      <c r="W209" s="74">
        <f>W210</f>
        <v>57500</v>
      </c>
      <c r="X209" s="73"/>
    </row>
    <row r="210" spans="1:24" s="86" customFormat="1" ht="46.5" customHeight="1">
      <c r="A210" s="11" t="s">
        <v>358</v>
      </c>
      <c r="B210" s="13" t="s">
        <v>350</v>
      </c>
      <c r="C210" s="13" t="s">
        <v>251</v>
      </c>
      <c r="D210" s="104" t="s">
        <v>195</v>
      </c>
      <c r="E210" s="33" t="s">
        <v>359</v>
      </c>
      <c r="F210" s="35"/>
      <c r="G210" s="72">
        <f t="shared" si="24"/>
        <v>57530</v>
      </c>
      <c r="H210" s="69">
        <f>H212</f>
        <v>57530</v>
      </c>
      <c r="I210" s="69"/>
      <c r="J210" s="72">
        <f t="shared" si="23"/>
        <v>57500</v>
      </c>
      <c r="K210" s="69">
        <f>K212</f>
        <v>57500</v>
      </c>
      <c r="L210" s="69"/>
      <c r="M210" s="71">
        <f t="shared" si="25"/>
        <v>57500</v>
      </c>
      <c r="N210" s="71">
        <f>N212</f>
        <v>57500</v>
      </c>
      <c r="O210" s="71"/>
      <c r="P210" s="71">
        <f t="shared" si="26"/>
        <v>0</v>
      </c>
      <c r="Q210" s="71">
        <f t="shared" si="27"/>
        <v>0</v>
      </c>
      <c r="R210" s="71">
        <f t="shared" si="28"/>
        <v>0</v>
      </c>
      <c r="S210" s="71">
        <f t="shared" si="29"/>
        <v>57500</v>
      </c>
      <c r="T210" s="73">
        <f>T212</f>
        <v>57500</v>
      </c>
      <c r="U210" s="73"/>
      <c r="V210" s="73">
        <f t="shared" si="30"/>
        <v>57500</v>
      </c>
      <c r="W210" s="74">
        <f>W212</f>
        <v>57500</v>
      </c>
      <c r="X210" s="73"/>
    </row>
    <row r="211" spans="1:24" ht="12.75" customHeight="1">
      <c r="A211" s="22"/>
      <c r="B211" s="24"/>
      <c r="C211" s="24"/>
      <c r="D211" s="108"/>
      <c r="E211" s="109" t="s">
        <v>200</v>
      </c>
      <c r="F211" s="108"/>
      <c r="G211" s="72"/>
      <c r="H211" s="71"/>
      <c r="I211" s="71"/>
      <c r="J211" s="72"/>
      <c r="K211" s="71"/>
      <c r="L211" s="71"/>
      <c r="M211" s="71"/>
      <c r="N211" s="71"/>
      <c r="O211" s="71"/>
      <c r="P211" s="71"/>
      <c r="Q211" s="71"/>
      <c r="R211" s="71"/>
      <c r="S211" s="71"/>
      <c r="T211" s="73"/>
      <c r="U211" s="73"/>
      <c r="V211" s="73"/>
      <c r="W211" s="73"/>
      <c r="X211" s="73"/>
    </row>
    <row r="212" spans="1:24" ht="24" customHeight="1">
      <c r="A212" s="105" t="s">
        <v>360</v>
      </c>
      <c r="B212" s="106" t="s">
        <v>350</v>
      </c>
      <c r="C212" s="106" t="s">
        <v>251</v>
      </c>
      <c r="D212" s="106" t="s">
        <v>198</v>
      </c>
      <c r="E212" s="109" t="s">
        <v>359</v>
      </c>
      <c r="F212" s="108"/>
      <c r="G212" s="72">
        <f t="shared" si="24"/>
        <v>57530</v>
      </c>
      <c r="H212" s="69">
        <f>H213+H214+H215</f>
        <v>57530</v>
      </c>
      <c r="I212" s="71"/>
      <c r="J212" s="72">
        <f t="shared" si="23"/>
        <v>57500</v>
      </c>
      <c r="K212" s="71">
        <f>K213+K214+K215</f>
        <v>57500</v>
      </c>
      <c r="L212" s="71"/>
      <c r="M212" s="71">
        <f t="shared" si="25"/>
        <v>57500</v>
      </c>
      <c r="N212" s="71">
        <f>N213+N214+N215</f>
        <v>57500</v>
      </c>
      <c r="O212" s="71"/>
      <c r="P212" s="71">
        <f t="shared" si="26"/>
        <v>0</v>
      </c>
      <c r="Q212" s="71">
        <f t="shared" si="27"/>
        <v>0</v>
      </c>
      <c r="R212" s="71">
        <f t="shared" si="28"/>
        <v>0</v>
      </c>
      <c r="S212" s="71">
        <f t="shared" si="29"/>
        <v>57500</v>
      </c>
      <c r="T212" s="73">
        <f>T213+T214+T215</f>
        <v>57500</v>
      </c>
      <c r="U212" s="73"/>
      <c r="V212" s="73">
        <f t="shared" si="30"/>
        <v>57500</v>
      </c>
      <c r="W212" s="73">
        <f>W213+W214+W215</f>
        <v>57500</v>
      </c>
      <c r="X212" s="73"/>
    </row>
    <row r="213" spans="1:24" ht="24" customHeight="1">
      <c r="A213" s="105"/>
      <c r="B213" s="106"/>
      <c r="C213" s="106"/>
      <c r="D213" s="106"/>
      <c r="E213" s="113" t="s">
        <v>598</v>
      </c>
      <c r="F213" s="83">
        <v>4269</v>
      </c>
      <c r="G213" s="72">
        <f t="shared" si="24"/>
        <v>1620</v>
      </c>
      <c r="H213" s="71">
        <v>1620</v>
      </c>
      <c r="I213" s="71"/>
      <c r="J213" s="72">
        <f aca="true" t="shared" si="31" ref="J213:J223">K213+L213</f>
        <v>1500</v>
      </c>
      <c r="K213" s="71">
        <v>1500</v>
      </c>
      <c r="L213" s="71"/>
      <c r="M213" s="71">
        <f t="shared" si="25"/>
        <v>1500</v>
      </c>
      <c r="N213" s="71">
        <v>1500</v>
      </c>
      <c r="O213" s="71"/>
      <c r="P213" s="71">
        <f t="shared" si="26"/>
        <v>0</v>
      </c>
      <c r="Q213" s="71">
        <f t="shared" si="27"/>
        <v>0</v>
      </c>
      <c r="R213" s="71">
        <f t="shared" si="28"/>
        <v>0</v>
      </c>
      <c r="S213" s="71">
        <f t="shared" si="29"/>
        <v>1500</v>
      </c>
      <c r="T213" s="73">
        <v>1500</v>
      </c>
      <c r="U213" s="73"/>
      <c r="V213" s="73">
        <f t="shared" si="30"/>
        <v>1500</v>
      </c>
      <c r="W213" s="73">
        <v>1500</v>
      </c>
      <c r="X213" s="73"/>
    </row>
    <row r="214" spans="1:24" ht="12.75" customHeight="1">
      <c r="A214" s="22"/>
      <c r="B214" s="24"/>
      <c r="C214" s="24"/>
      <c r="D214" s="108"/>
      <c r="E214" s="109" t="s">
        <v>614</v>
      </c>
      <c r="F214" s="114">
        <v>4726</v>
      </c>
      <c r="G214" s="72">
        <f t="shared" si="24"/>
        <v>8280</v>
      </c>
      <c r="H214" s="71">
        <v>8280</v>
      </c>
      <c r="I214" s="71"/>
      <c r="J214" s="72">
        <f t="shared" si="31"/>
        <v>8000</v>
      </c>
      <c r="K214" s="71">
        <v>8000</v>
      </c>
      <c r="L214" s="71"/>
      <c r="M214" s="71">
        <f t="shared" si="25"/>
        <v>8000</v>
      </c>
      <c r="N214" s="71">
        <v>8000</v>
      </c>
      <c r="O214" s="71"/>
      <c r="P214" s="71">
        <f t="shared" si="26"/>
        <v>0</v>
      </c>
      <c r="Q214" s="71">
        <f t="shared" si="27"/>
        <v>0</v>
      </c>
      <c r="R214" s="71">
        <f t="shared" si="28"/>
        <v>0</v>
      </c>
      <c r="S214" s="71">
        <f t="shared" si="29"/>
        <v>8000</v>
      </c>
      <c r="T214" s="73">
        <v>8000</v>
      </c>
      <c r="U214" s="73"/>
      <c r="V214" s="73">
        <f t="shared" si="30"/>
        <v>8000</v>
      </c>
      <c r="W214" s="73">
        <v>8000</v>
      </c>
      <c r="X214" s="73"/>
    </row>
    <row r="215" spans="1:24" ht="12.75" customHeight="1">
      <c r="A215" s="22"/>
      <c r="B215" s="24"/>
      <c r="C215" s="24"/>
      <c r="D215" s="108"/>
      <c r="E215" s="109" t="s">
        <v>613</v>
      </c>
      <c r="F215" s="114" t="s">
        <v>490</v>
      </c>
      <c r="G215" s="72">
        <f t="shared" si="24"/>
        <v>47630</v>
      </c>
      <c r="H215" s="71">
        <v>47630</v>
      </c>
      <c r="I215" s="71"/>
      <c r="J215" s="72">
        <f t="shared" si="31"/>
        <v>48000</v>
      </c>
      <c r="K215" s="71">
        <v>48000</v>
      </c>
      <c r="L215" s="71"/>
      <c r="M215" s="71">
        <f t="shared" si="25"/>
        <v>48000</v>
      </c>
      <c r="N215" s="71">
        <v>48000</v>
      </c>
      <c r="O215" s="71"/>
      <c r="P215" s="71">
        <f t="shared" si="26"/>
        <v>0</v>
      </c>
      <c r="Q215" s="71">
        <f t="shared" si="27"/>
        <v>0</v>
      </c>
      <c r="R215" s="71">
        <f t="shared" si="28"/>
        <v>0</v>
      </c>
      <c r="S215" s="71">
        <f t="shared" si="29"/>
        <v>48000</v>
      </c>
      <c r="T215" s="73">
        <v>48000</v>
      </c>
      <c r="U215" s="73"/>
      <c r="V215" s="73">
        <f t="shared" si="30"/>
        <v>48000</v>
      </c>
      <c r="W215" s="73">
        <v>48000</v>
      </c>
      <c r="X215" s="73"/>
    </row>
    <row r="216" spans="1:24" ht="12.75" customHeight="1">
      <c r="A216" s="22"/>
      <c r="B216" s="24"/>
      <c r="C216" s="24"/>
      <c r="D216" s="108"/>
      <c r="E216" s="109" t="s">
        <v>200</v>
      </c>
      <c r="F216" s="108"/>
      <c r="G216" s="72"/>
      <c r="H216" s="71"/>
      <c r="I216" s="71"/>
      <c r="J216" s="72"/>
      <c r="K216" s="71"/>
      <c r="L216" s="71"/>
      <c r="M216" s="71"/>
      <c r="N216" s="71"/>
      <c r="O216" s="71"/>
      <c r="P216" s="71"/>
      <c r="Q216" s="71"/>
      <c r="R216" s="71"/>
      <c r="S216" s="71"/>
      <c r="T216" s="73"/>
      <c r="U216" s="73"/>
      <c r="V216" s="73"/>
      <c r="W216" s="73"/>
      <c r="X216" s="73"/>
    </row>
    <row r="217" spans="1:24" s="86" customFormat="1" ht="37.5" customHeight="1">
      <c r="A217" s="11" t="s">
        <v>365</v>
      </c>
      <c r="B217" s="13" t="s">
        <v>366</v>
      </c>
      <c r="C217" s="13" t="s">
        <v>195</v>
      </c>
      <c r="D217" s="104" t="s">
        <v>195</v>
      </c>
      <c r="E217" s="33" t="s">
        <v>367</v>
      </c>
      <c r="F217" s="35"/>
      <c r="G217" s="72"/>
      <c r="H217" s="69"/>
      <c r="I217" s="69"/>
      <c r="J217" s="72">
        <f t="shared" si="31"/>
        <v>50000</v>
      </c>
      <c r="K217" s="69">
        <f>K219</f>
        <v>50000</v>
      </c>
      <c r="L217" s="69"/>
      <c r="M217" s="71">
        <f t="shared" si="25"/>
        <v>100000</v>
      </c>
      <c r="N217" s="69">
        <f>N219</f>
        <v>100000</v>
      </c>
      <c r="O217" s="71"/>
      <c r="P217" s="71">
        <f t="shared" si="26"/>
        <v>50000</v>
      </c>
      <c r="Q217" s="71">
        <f t="shared" si="27"/>
        <v>50000</v>
      </c>
      <c r="R217" s="71">
        <f t="shared" si="28"/>
        <v>0</v>
      </c>
      <c r="S217" s="71">
        <f t="shared" si="29"/>
        <v>100000</v>
      </c>
      <c r="T217" s="74">
        <f>T219</f>
        <v>100000</v>
      </c>
      <c r="U217" s="74"/>
      <c r="V217" s="73">
        <f t="shared" si="30"/>
        <v>100000</v>
      </c>
      <c r="W217" s="74">
        <f>W219</f>
        <v>100000</v>
      </c>
      <c r="X217" s="73"/>
    </row>
    <row r="218" spans="1:24" ht="16.5" customHeight="1">
      <c r="A218" s="22"/>
      <c r="B218" s="24"/>
      <c r="C218" s="24"/>
      <c r="D218" s="108"/>
      <c r="E218" s="109" t="s">
        <v>5</v>
      </c>
      <c r="F218" s="108"/>
      <c r="G218" s="72"/>
      <c r="H218" s="71"/>
      <c r="I218" s="71"/>
      <c r="J218" s="72"/>
      <c r="K218" s="71"/>
      <c r="L218" s="71"/>
      <c r="M218" s="71"/>
      <c r="N218" s="69"/>
      <c r="O218" s="71"/>
      <c r="P218" s="71"/>
      <c r="Q218" s="71"/>
      <c r="R218" s="71"/>
      <c r="S218" s="71"/>
      <c r="T218" s="74"/>
      <c r="U218" s="74"/>
      <c r="V218" s="73"/>
      <c r="W218" s="74"/>
      <c r="X218" s="73"/>
    </row>
    <row r="219" spans="1:24" s="86" customFormat="1" ht="30.75" customHeight="1">
      <c r="A219" s="11" t="s">
        <v>368</v>
      </c>
      <c r="B219" s="13" t="s">
        <v>366</v>
      </c>
      <c r="C219" s="13" t="s">
        <v>198</v>
      </c>
      <c r="D219" s="104" t="s">
        <v>195</v>
      </c>
      <c r="E219" s="33" t="s">
        <v>369</v>
      </c>
      <c r="F219" s="35"/>
      <c r="G219" s="72"/>
      <c r="H219" s="69"/>
      <c r="I219" s="69"/>
      <c r="J219" s="72">
        <f t="shared" si="31"/>
        <v>50000</v>
      </c>
      <c r="K219" s="69">
        <f>K223</f>
        <v>50000</v>
      </c>
      <c r="L219" s="69"/>
      <c r="M219" s="71">
        <f t="shared" si="25"/>
        <v>100000</v>
      </c>
      <c r="N219" s="69">
        <f>N223</f>
        <v>100000</v>
      </c>
      <c r="O219" s="71"/>
      <c r="P219" s="71">
        <f t="shared" si="26"/>
        <v>50000</v>
      </c>
      <c r="Q219" s="71">
        <f t="shared" si="27"/>
        <v>50000</v>
      </c>
      <c r="R219" s="71">
        <f t="shared" si="28"/>
        <v>0</v>
      </c>
      <c r="S219" s="71">
        <f t="shared" si="29"/>
        <v>100000</v>
      </c>
      <c r="T219" s="74">
        <v>100000</v>
      </c>
      <c r="U219" s="74"/>
      <c r="V219" s="73">
        <f t="shared" si="30"/>
        <v>100000</v>
      </c>
      <c r="W219" s="74">
        <v>100000</v>
      </c>
      <c r="X219" s="73"/>
    </row>
    <row r="220" spans="1:24" ht="22.5" customHeight="1">
      <c r="A220" s="22"/>
      <c r="B220" s="24"/>
      <c r="C220" s="24"/>
      <c r="D220" s="108"/>
      <c r="E220" s="109" t="s">
        <v>200</v>
      </c>
      <c r="F220" s="108"/>
      <c r="G220" s="72"/>
      <c r="H220" s="71"/>
      <c r="I220" s="71"/>
      <c r="J220" s="72"/>
      <c r="K220" s="71"/>
      <c r="L220" s="71"/>
      <c r="M220" s="71"/>
      <c r="N220" s="71"/>
      <c r="O220" s="71"/>
      <c r="P220" s="71"/>
      <c r="Q220" s="71"/>
      <c r="R220" s="71"/>
      <c r="S220" s="71"/>
      <c r="T220" s="73"/>
      <c r="U220" s="73"/>
      <c r="V220" s="73"/>
      <c r="W220" s="73"/>
      <c r="X220" s="73"/>
    </row>
    <row r="221" spans="1:24" ht="18.75" customHeight="1">
      <c r="A221" s="105" t="s">
        <v>370</v>
      </c>
      <c r="B221" s="106" t="s">
        <v>366</v>
      </c>
      <c r="C221" s="106" t="s">
        <v>198</v>
      </c>
      <c r="D221" s="106" t="s">
        <v>222</v>
      </c>
      <c r="E221" s="109" t="s">
        <v>371</v>
      </c>
      <c r="F221" s="108"/>
      <c r="G221" s="72"/>
      <c r="H221" s="71"/>
      <c r="I221" s="71"/>
      <c r="J221" s="72"/>
      <c r="K221" s="71"/>
      <c r="L221" s="71"/>
      <c r="M221" s="71"/>
      <c r="N221" s="71"/>
      <c r="O221" s="71"/>
      <c r="P221" s="71"/>
      <c r="Q221" s="71"/>
      <c r="R221" s="71"/>
      <c r="S221" s="71"/>
      <c r="T221" s="73"/>
      <c r="U221" s="73"/>
      <c r="V221" s="73"/>
      <c r="W221" s="73"/>
      <c r="X221" s="73"/>
    </row>
    <row r="222" spans="1:24" ht="18.75" customHeight="1">
      <c r="A222" s="22"/>
      <c r="B222" s="24"/>
      <c r="C222" s="24"/>
      <c r="D222" s="108"/>
      <c r="E222" s="109" t="s">
        <v>5</v>
      </c>
      <c r="F222" s="108"/>
      <c r="G222" s="72"/>
      <c r="H222" s="71"/>
      <c r="I222" s="71"/>
      <c r="J222" s="72"/>
      <c r="K222" s="71"/>
      <c r="L222" s="71"/>
      <c r="M222" s="71"/>
      <c r="N222" s="71"/>
      <c r="O222" s="71"/>
      <c r="P222" s="71"/>
      <c r="Q222" s="71"/>
      <c r="R222" s="71"/>
      <c r="S222" s="71"/>
      <c r="T222" s="73"/>
      <c r="U222" s="73"/>
      <c r="V222" s="73"/>
      <c r="W222" s="73"/>
      <c r="X222" s="73"/>
    </row>
    <row r="223" spans="1:24" ht="18.75" customHeight="1">
      <c r="A223" s="22"/>
      <c r="B223" s="24"/>
      <c r="C223" s="24"/>
      <c r="D223" s="108"/>
      <c r="E223" s="109" t="s">
        <v>511</v>
      </c>
      <c r="F223" s="108" t="s">
        <v>512</v>
      </c>
      <c r="G223" s="72"/>
      <c r="H223" s="71"/>
      <c r="I223" s="71"/>
      <c r="J223" s="72">
        <f t="shared" si="31"/>
        <v>50000</v>
      </c>
      <c r="K223" s="71">
        <v>50000</v>
      </c>
      <c r="L223" s="71"/>
      <c r="M223" s="71">
        <f t="shared" si="25"/>
        <v>100000</v>
      </c>
      <c r="N223" s="71">
        <v>100000</v>
      </c>
      <c r="O223" s="71"/>
      <c r="P223" s="71">
        <f t="shared" si="26"/>
        <v>50000</v>
      </c>
      <c r="Q223" s="71">
        <f t="shared" si="27"/>
        <v>50000</v>
      </c>
      <c r="R223" s="71">
        <f t="shared" si="28"/>
        <v>0</v>
      </c>
      <c r="S223" s="71">
        <f t="shared" si="29"/>
        <v>100000</v>
      </c>
      <c r="T223" s="73">
        <v>100000</v>
      </c>
      <c r="U223" s="73"/>
      <c r="V223" s="73">
        <f t="shared" si="30"/>
        <v>100000</v>
      </c>
      <c r="W223" s="73">
        <v>100000</v>
      </c>
      <c r="X223" s="73"/>
    </row>
    <row r="224" spans="1:24" ht="19.5" customHeight="1" thickBot="1">
      <c r="A224" s="87"/>
      <c r="B224" s="88"/>
      <c r="C224" s="88"/>
      <c r="D224" s="115"/>
      <c r="E224" s="116" t="s">
        <v>563</v>
      </c>
      <c r="F224" s="117" t="s">
        <v>377</v>
      </c>
      <c r="G224" s="118"/>
      <c r="H224" s="118"/>
      <c r="I224" s="118"/>
      <c r="J224" s="118"/>
      <c r="K224" s="118"/>
      <c r="L224" s="118"/>
      <c r="M224" s="118"/>
      <c r="N224" s="118"/>
      <c r="O224" s="71"/>
      <c r="P224" s="71"/>
      <c r="Q224" s="71"/>
      <c r="R224" s="118"/>
      <c r="S224" s="71"/>
      <c r="T224" s="119"/>
      <c r="U224" s="119"/>
      <c r="V224" s="73"/>
      <c r="W224" s="119"/>
      <c r="X224" s="119"/>
    </row>
    <row r="225" spans="22:24" ht="10.5">
      <c r="V225" s="79"/>
      <c r="W225" s="79"/>
      <c r="X225" s="79"/>
    </row>
    <row r="226" spans="22:24" ht="10.5">
      <c r="V226" s="79"/>
      <c r="W226" s="79"/>
      <c r="X226" s="79"/>
    </row>
    <row r="227" spans="22:24" ht="10.5">
      <c r="V227" s="79"/>
      <c r="W227" s="79"/>
      <c r="X227" s="79"/>
    </row>
  </sheetData>
  <sheetProtection/>
  <mergeCells count="25">
    <mergeCell ref="J5:L5"/>
    <mergeCell ref="E5:E7"/>
    <mergeCell ref="M6:M7"/>
    <mergeCell ref="P6:P7"/>
    <mergeCell ref="M5:O5"/>
    <mergeCell ref="W1:X1"/>
    <mergeCell ref="W6:X6"/>
    <mergeCell ref="S6:S7"/>
    <mergeCell ref="T6:U6"/>
    <mergeCell ref="V6:V7"/>
    <mergeCell ref="C5:C7"/>
    <mergeCell ref="F5:F7"/>
    <mergeCell ref="S5:U5"/>
    <mergeCell ref="V5:X5"/>
    <mergeCell ref="G5:I5"/>
    <mergeCell ref="Q6:R6"/>
    <mergeCell ref="A3:X3"/>
    <mergeCell ref="B5:B7"/>
    <mergeCell ref="D5:D7"/>
    <mergeCell ref="P5:R5"/>
    <mergeCell ref="N6:O6"/>
    <mergeCell ref="G6:G7"/>
    <mergeCell ref="H6:I6"/>
    <mergeCell ref="J6:J7"/>
    <mergeCell ref="K6:L6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2023-10-05T10:54:41Z</cp:lastPrinted>
  <dcterms:created xsi:type="dcterms:W3CDTF">2022-06-16T10:33:45Z</dcterms:created>
  <dcterms:modified xsi:type="dcterms:W3CDTF">2023-10-11T12:01:35Z</dcterms:modified>
  <cp:category/>
  <cp:version/>
  <cp:contentType/>
  <cp:contentStatus/>
</cp:coreProperties>
</file>