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6" activeTab="10"/>
  </bookViews>
  <sheets>
    <sheet name="Եղվ." sheetId="1" r:id="rId1"/>
    <sheet name="ՔԿԱԳ" sheetId="10" r:id="rId2"/>
    <sheet name="ՕՐՀՈՒՍ" sheetId="9" r:id="rId3"/>
    <sheet name="Եղվ.1 մանկ" sheetId="5" r:id="rId4"/>
    <sheet name="Զով. մանկ" sheetId="6" r:id="rId5"/>
    <sheet name="Զորավան մանկ" sheetId="7" r:id="rId6"/>
    <sheet name="Եղվ. արվ. դպ" sheetId="8" r:id="rId7"/>
    <sheet name="Զով. եր. դպ" sheetId="11" r:id="rId8"/>
    <sheet name="Զով. մշ. կենտ" sheetId="12" r:id="rId9"/>
    <sheet name="Գրադ" sheetId="13" r:id="rId10"/>
    <sheet name="Բարեկարգ." sheetId="14" r:id="rId11"/>
  </sheets>
  <calcPr calcId="124519"/>
</workbook>
</file>

<file path=xl/calcChain.xml><?xml version="1.0" encoding="utf-8"?>
<calcChain xmlns="http://schemas.openxmlformats.org/spreadsheetml/2006/main">
  <c r="G11" i="14"/>
  <c r="G186" i="1" l="1"/>
  <c r="H160"/>
  <c r="H132"/>
  <c r="G132"/>
  <c r="H91" l="1"/>
  <c r="G91"/>
  <c r="F22" i="13" l="1"/>
  <c r="G21"/>
  <c r="G20"/>
  <c r="G19"/>
  <c r="F17"/>
  <c r="G16"/>
  <c r="G15"/>
  <c r="G14"/>
  <c r="G13"/>
  <c r="G12"/>
  <c r="G11"/>
  <c r="G10"/>
  <c r="G9"/>
  <c r="G8"/>
  <c r="G7"/>
  <c r="G6"/>
  <c r="D7" i="12"/>
  <c r="F5"/>
  <c r="F7" s="1"/>
  <c r="F6" i="11"/>
  <c r="D6"/>
  <c r="F4"/>
  <c r="G13" i="9"/>
  <c r="F13"/>
  <c r="G11" i="10"/>
  <c r="F11"/>
  <c r="F40" i="7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3" i="6"/>
  <c r="G42"/>
  <c r="F41"/>
  <c r="G41" s="1"/>
  <c r="G40"/>
  <c r="G39"/>
  <c r="G38"/>
  <c r="G37"/>
  <c r="G36"/>
  <c r="G35"/>
  <c r="G34"/>
  <c r="G33"/>
  <c r="G32"/>
  <c r="G31"/>
  <c r="F30"/>
  <c r="G30" s="1"/>
  <c r="F29"/>
  <c r="G29" s="1"/>
  <c r="F28"/>
  <c r="G28" s="1"/>
  <c r="G27"/>
  <c r="F26"/>
  <c r="G26" s="1"/>
  <c r="F25"/>
  <c r="G25" s="1"/>
  <c r="G24"/>
  <c r="F23"/>
  <c r="G23" s="1"/>
  <c r="G22"/>
  <c r="F22"/>
  <c r="F21"/>
  <c r="G21" s="1"/>
  <c r="G20"/>
  <c r="F20"/>
  <c r="F19"/>
  <c r="G19" s="1"/>
  <c r="F18"/>
  <c r="G18" s="1"/>
  <c r="F17"/>
  <c r="G17" s="1"/>
  <c r="F16"/>
  <c r="G16" s="1"/>
  <c r="F15"/>
  <c r="G15" s="1"/>
  <c r="G14"/>
  <c r="G13"/>
  <c r="G12"/>
  <c r="G11"/>
  <c r="G10"/>
  <c r="G9"/>
  <c r="G8"/>
  <c r="G7"/>
  <c r="G6"/>
  <c r="G51" i="5"/>
  <c r="F51"/>
  <c r="G17" i="13" l="1"/>
  <c r="G22"/>
  <c r="G40" i="7"/>
  <c r="G44" i="6"/>
  <c r="F44"/>
</calcChain>
</file>

<file path=xl/sharedStrings.xml><?xml version="1.0" encoding="utf-8"?>
<sst xmlns="http://schemas.openxmlformats.org/spreadsheetml/2006/main" count="859" uniqueCount="388">
  <si>
    <t>N</t>
  </si>
  <si>
    <t>Գույքի անվանում</t>
  </si>
  <si>
    <t>Ձեռք բերման տարեթիվ</t>
  </si>
  <si>
    <t>Չափման միավոր</t>
  </si>
  <si>
    <t>Քանակ</t>
  </si>
  <si>
    <t>Գին</t>
  </si>
  <si>
    <t>Գումար</t>
  </si>
  <si>
    <t>HP LASERJET 1000 printer</t>
  </si>
  <si>
    <t>2003թ.</t>
  </si>
  <si>
    <t>հատ</t>
  </si>
  <si>
    <t>տպիչ</t>
  </si>
  <si>
    <t>2007թ.</t>
  </si>
  <si>
    <t>պատճենահանման սարք</t>
  </si>
  <si>
    <t>2008թ.</t>
  </si>
  <si>
    <t>սառնարան NUKAR</t>
  </si>
  <si>
    <t>2005թ.</t>
  </si>
  <si>
    <t>2009թ.</t>
  </si>
  <si>
    <t>հեռուստացույց</t>
  </si>
  <si>
    <t>համակարգչային պրոցեսոր</t>
  </si>
  <si>
    <t>պրոցեսոր 1620</t>
  </si>
  <si>
    <t>2014թ.</t>
  </si>
  <si>
    <t>մոնիտոր LG</t>
  </si>
  <si>
    <t>մոնիտոր 17LG1954</t>
  </si>
  <si>
    <t>համակարգիչ Wing OSX</t>
  </si>
  <si>
    <t xml:space="preserve">համակարգիչ </t>
  </si>
  <si>
    <t>2011թ.</t>
  </si>
  <si>
    <t>Էլ. Պլիտա</t>
  </si>
  <si>
    <t>2013թ.</t>
  </si>
  <si>
    <t>նվագարկիչ DVD</t>
  </si>
  <si>
    <t>2010թ.</t>
  </si>
  <si>
    <t>հեռախոս</t>
  </si>
  <si>
    <t>աթոռ 864մ</t>
  </si>
  <si>
    <t>սկաներ</t>
  </si>
  <si>
    <t>UPS 600 VA2009թ.</t>
  </si>
  <si>
    <t>անխափան սնուցման սարք</t>
  </si>
  <si>
    <t>UPS 650</t>
  </si>
  <si>
    <t>սնուցման սարք</t>
  </si>
  <si>
    <t>հոսանքի կարգավորիչ</t>
  </si>
  <si>
    <t>2012թ.</t>
  </si>
  <si>
    <t>հոսանքի կուտակիչ</t>
  </si>
  <si>
    <t>էլ կարգավորիչ</t>
  </si>
  <si>
    <t>ստենաշար</t>
  </si>
  <si>
    <t>ստեղնաշար</t>
  </si>
  <si>
    <t>թվային ֆոտոապարատ N:Kol24</t>
  </si>
  <si>
    <t>շերտավարագույր</t>
  </si>
  <si>
    <t>մք.</t>
  </si>
  <si>
    <t>կարդող գործիք</t>
  </si>
  <si>
    <t>օդափոխիչ Gold</t>
  </si>
  <si>
    <t>համակարգիչ</t>
  </si>
  <si>
    <t>աթոռ</t>
  </si>
  <si>
    <t>գրչատուփ</t>
  </si>
  <si>
    <t>մուտքի խոզանակ</t>
  </si>
  <si>
    <t>տինկո լույսեր</t>
  </si>
  <si>
    <t>ֆլեշկա  8 GB</t>
  </si>
  <si>
    <t>ֆլեշկա 2GB</t>
  </si>
  <si>
    <t>2015թ.</t>
  </si>
  <si>
    <t>կաբել /մ/</t>
  </si>
  <si>
    <t>2016թ</t>
  </si>
  <si>
    <t>մետր</t>
  </si>
  <si>
    <t>երկարացման լար 3մ</t>
  </si>
  <si>
    <t>2016թ.</t>
  </si>
  <si>
    <t>երկարացման լար  20մ</t>
  </si>
  <si>
    <t>jack / կարիչ/</t>
  </si>
  <si>
    <t>ԼԱՆ մալուխ LAN Cable Cat.</t>
  </si>
  <si>
    <t>2018թ.</t>
  </si>
  <si>
    <t>էլ. Միացնող հարմարանք connector RJ-45</t>
  </si>
  <si>
    <t>2018թ</t>
  </si>
  <si>
    <t xml:space="preserve">մալուխի ամրակ N2,cable clips  </t>
  </si>
  <si>
    <t>աղբարկղ</t>
  </si>
  <si>
    <t>ընդամենը</t>
  </si>
  <si>
    <t>Հ/հ</t>
  </si>
  <si>
    <t>Գույքի անվանումը և համառոտ բնութագիր</t>
  </si>
  <si>
    <t>ձ/բ և շ/հ տարեթվ</t>
  </si>
  <si>
    <t>քանակ</t>
  </si>
  <si>
    <t>ընդհանուր գումար</t>
  </si>
  <si>
    <t>Լուսամփոփ</t>
  </si>
  <si>
    <t>Բիլիարդ</t>
  </si>
  <si>
    <t xml:space="preserve">Համակարգիչ </t>
  </si>
  <si>
    <t>Տպիչ</t>
  </si>
  <si>
    <t>Չհրկիզվող պահարան</t>
  </si>
  <si>
    <t>Սնուցման սարք</t>
  </si>
  <si>
    <t xml:space="preserve">Աթոռ փափուկ </t>
  </si>
  <si>
    <t>Սեղանի (պրիբոր)</t>
  </si>
  <si>
    <t>Հատակի գորգ</t>
  </si>
  <si>
    <t>ք.մ</t>
  </si>
  <si>
    <t>Վարագույր</t>
  </si>
  <si>
    <t>Կարնիզ</t>
  </si>
  <si>
    <t>Ջահ</t>
  </si>
  <si>
    <t>Սեղան 1 տումբ</t>
  </si>
  <si>
    <t>Սեղան 2 տումբ</t>
  </si>
  <si>
    <t>Գրապահարան</t>
  </si>
  <si>
    <t>Մետաղյա աթոռներ  (կուլտ.տուն)</t>
  </si>
  <si>
    <t>Սեղանի թենիս</t>
  </si>
  <si>
    <t>Ուղեգորգ</t>
  </si>
  <si>
    <t>ԼԱՆ Մալուխ. LAN Cable Cat. 5e UTP</t>
  </si>
  <si>
    <t>Էլ. միացնող հարմարանք/ Connector RJ-45</t>
  </si>
  <si>
    <t>Երկարացման լար 5տ. անջատիչով, 3մ/ Power extension 5 socket, 3m</t>
  </si>
  <si>
    <t>Մալուխի ամրակ N2, Cable clips #2 for.one cable</t>
  </si>
  <si>
    <t>Ընդամենը</t>
  </si>
  <si>
    <t xml:space="preserve">¶áõÛùÇ ³Ýí³ÝáõÙÁ ¨ Ñ³Ù³éáï µÝáõÃ³·ÇñÁ </t>
  </si>
  <si>
    <t>ÃáÕ³ñÏÙ³Ý ï³ñ»ÃÇí</t>
  </si>
  <si>
    <t>Ó/µ ¨ ß/Ñ ï³ñ»ÃÇí</t>
  </si>
  <si>
    <t>ԳÇÝ</t>
  </si>
  <si>
    <t>ö³ëï³óÇ ³éÏ³ÛáõÃÛáõÝÁ</t>
  </si>
  <si>
    <t>ø³Ý³Ï</t>
  </si>
  <si>
    <t>ÀÝ¹Ñ³Ýáõñ ·áõÙ³ñ</t>
  </si>
  <si>
    <t xml:space="preserve">Գրասեղան </t>
  </si>
  <si>
    <t xml:space="preserve">հատ </t>
  </si>
  <si>
    <t xml:space="preserve">Աթոռ   կիսափափուկ </t>
  </si>
  <si>
    <t xml:space="preserve">Հեռուստացույց </t>
  </si>
  <si>
    <t xml:space="preserve">Աթոռ     </t>
  </si>
  <si>
    <t xml:space="preserve">Համակարգիչ.  սեղան  </t>
  </si>
  <si>
    <t xml:space="preserve">Հեռուտաց. Պատվանդան </t>
  </si>
  <si>
    <t xml:space="preserve">Աթոռ   պտտվող </t>
  </si>
  <si>
    <t>Տաքացուցիչ</t>
  </si>
  <si>
    <t>Համ.Dual Gurib 57000</t>
  </si>
  <si>
    <t>Մոն  Samsung 132030</t>
  </si>
  <si>
    <t>Canon  3010 տպիչ</t>
  </si>
  <si>
    <t>Քսեռոքս  pu3100</t>
  </si>
  <si>
    <t>էլ  տաքաչուցիչ</t>
  </si>
  <si>
    <t xml:space="preserve">էլ    վահանակ  </t>
  </si>
  <si>
    <t xml:space="preserve">Ավտոմատ </t>
  </si>
  <si>
    <t xml:space="preserve">Կոնտակտոր </t>
  </si>
  <si>
    <t xml:space="preserve">Աթոռ   թատերական </t>
  </si>
  <si>
    <t xml:space="preserve">Ընթերցասեղան </t>
  </si>
  <si>
    <t xml:space="preserve">Սեղան  երկտումբանի </t>
  </si>
  <si>
    <t xml:space="preserve">Կատալոգի արկղ </t>
  </si>
  <si>
    <t xml:space="preserve">Ալբոմ </t>
  </si>
  <si>
    <t xml:space="preserve">Ցուցափեղկ  մեծ </t>
  </si>
  <si>
    <t>ցուցափեղկ  փոքր</t>
  </si>
  <si>
    <t>Դաշնամուր Կոմիտաս</t>
  </si>
  <si>
    <t xml:space="preserve">Շախմատ </t>
  </si>
  <si>
    <t xml:space="preserve">Նարդի </t>
  </si>
  <si>
    <t>ԼԱՆ Մալուխ, LAN Cable Cat. 5e UTP</t>
  </si>
  <si>
    <t>Պլիտա N 2</t>
  </si>
  <si>
    <t>Կախիչ(մշ.տուն)</t>
  </si>
  <si>
    <t xml:space="preserve">Բազմոց </t>
  </si>
  <si>
    <t>Դաշնամուր</t>
  </si>
  <si>
    <t>Գորգ</t>
  </si>
  <si>
    <t xml:space="preserve">Սառնարան </t>
  </si>
  <si>
    <t>Շախմատ</t>
  </si>
  <si>
    <t>Բիլիարդի փոքր դաշտ</t>
  </si>
  <si>
    <t>Կշեռք 1.5-5տ-ոց</t>
  </si>
  <si>
    <t>Բետոնյա ցանկապատ</t>
  </si>
  <si>
    <t xml:space="preserve">Քանդված սենաժի խրամատ </t>
  </si>
  <si>
    <t xml:space="preserve">Հանդիսությունների սրահի սեղան </t>
  </si>
  <si>
    <t>Նարդի</t>
  </si>
  <si>
    <t xml:space="preserve">Սեղան մեկ տումբանի </t>
  </si>
  <si>
    <t>Կալորիֆեր</t>
  </si>
  <si>
    <t>Աթոռ</t>
  </si>
  <si>
    <t>Ձայնասյուն Haytes</t>
  </si>
  <si>
    <t>Ֆլեշ</t>
  </si>
  <si>
    <t>Էլ. սալիկ</t>
  </si>
  <si>
    <t>Սնուցման սարք E-pro 800va</t>
  </si>
  <si>
    <t>Ֆոտո Sony</t>
  </si>
  <si>
    <t xml:space="preserve">Անխափան սնուցման սարք </t>
  </si>
  <si>
    <t>USB 8GB</t>
  </si>
  <si>
    <t>Գազօջախ</t>
  </si>
  <si>
    <t xml:space="preserve">Կշեռք saturn </t>
  </si>
  <si>
    <t>Թեյնիկ</t>
  </si>
  <si>
    <t>Տաքացուցիչ ELEKTROLUX</t>
  </si>
  <si>
    <t xml:space="preserve">Ջեռոց SATURN </t>
  </si>
  <si>
    <t>Լուսարձակ</t>
  </si>
  <si>
    <t>ՀՀ նախագահի նկար</t>
  </si>
  <si>
    <t xml:space="preserve">Կոշտ սկավառակ </t>
  </si>
  <si>
    <t>Մարտկոց 12V 7,2A MEGA</t>
  </si>
  <si>
    <t>Ազդարարման զանգ</t>
  </si>
  <si>
    <t>Հեռակառավարման համակ.</t>
  </si>
  <si>
    <t xml:space="preserve">Դակիչ </t>
  </si>
  <si>
    <t>մարտկոց</t>
  </si>
  <si>
    <t>Երկարացման լար F45</t>
  </si>
  <si>
    <t>Երկարացման լար F182</t>
  </si>
  <si>
    <t>Երկարացման լար F10</t>
  </si>
  <si>
    <t>Էլ.միացնող հարմարանք/connector RJ-45</t>
  </si>
  <si>
    <t>Երկարացման լար 5տ.անջատիչով,3մ/power extension 5 socket 3m</t>
  </si>
  <si>
    <t>Ð/Ñ</t>
  </si>
  <si>
    <t>Ó/µ  ³ÙëÃ.</t>
  </si>
  <si>
    <t>չափման միավոր</t>
  </si>
  <si>
    <t>·ÇÝ</t>
  </si>
  <si>
    <t>ք³Ý³Ï</t>
  </si>
  <si>
    <t>ընդ.գումար</t>
  </si>
  <si>
    <t>DVD</t>
  </si>
  <si>
    <t>DVD KENUO660E4</t>
  </si>
  <si>
    <t>Ուժեղացուցիչ</t>
  </si>
  <si>
    <t>Ջրատաքացուցիչ</t>
  </si>
  <si>
    <t>Էլ.մսաղացի դետալ</t>
  </si>
  <si>
    <t>Փոշեկուլ</t>
  </si>
  <si>
    <t>Ինքնաեռ</t>
  </si>
  <si>
    <t>Գոգնոց</t>
  </si>
  <si>
    <t>Բարձի երես</t>
  </si>
  <si>
    <t>Խալաթ սպիտակ</t>
  </si>
  <si>
    <t>Երեսի սրբիչ մանկական</t>
  </si>
  <si>
    <t>Վերմակակալ</t>
  </si>
  <si>
    <t>Սավան</t>
  </si>
  <si>
    <t>Աթոռ մեծ</t>
  </si>
  <si>
    <t>Աթոռ մանկական</t>
  </si>
  <si>
    <t>Աստիճան</t>
  </si>
  <si>
    <t>Դանակի նաբոր</t>
  </si>
  <si>
    <t>Դույլ էմալ.12լ</t>
  </si>
  <si>
    <t>Թեյնիկ էմալ.3.5լ</t>
  </si>
  <si>
    <t>Կաթսա էմալ.5լ.</t>
  </si>
  <si>
    <t>Ճաշի ափսե</t>
  </si>
  <si>
    <t>Զակուսկի ափսե</t>
  </si>
  <si>
    <t>Բաժակ թեյի</t>
  </si>
  <si>
    <t>Զուգարանի խոզանակ</t>
  </si>
  <si>
    <t>Հատակի խոզանակ</t>
  </si>
  <si>
    <t>Սավոկ</t>
  </si>
  <si>
    <t>Արդուկ</t>
  </si>
  <si>
    <t>Ճաշի գթալ</t>
  </si>
  <si>
    <t>Խոզանակ</t>
  </si>
  <si>
    <t>Պլաստ.թաս 4լ.</t>
  </si>
  <si>
    <t>Պլաստ.թաս 15լ.</t>
  </si>
  <si>
    <t>Պլաստ.թաս 5լ.</t>
  </si>
  <si>
    <t>Պլաստ.դույլ կափարիչով</t>
  </si>
  <si>
    <t>Ջրի տարա ծորակով</t>
  </si>
  <si>
    <t>Քամիչ</t>
  </si>
  <si>
    <t>Ճզմիչ</t>
  </si>
  <si>
    <t>Փայտից շերեփ</t>
  </si>
  <si>
    <t>Մահճակալ</t>
  </si>
  <si>
    <t>Հացաման</t>
  </si>
  <si>
    <t>Հատակի փայտ</t>
  </si>
  <si>
    <t>Գույքի անվանումը և համառոտ բնութագիրը</t>
  </si>
  <si>
    <t>Ձ/բ և շ/հ տարեթիվ</t>
  </si>
  <si>
    <t>Չափ. միավ.</t>
  </si>
  <si>
    <t>Փաստացի առկայությունը</t>
  </si>
  <si>
    <t>Ընդհանուր գումար</t>
  </si>
  <si>
    <t>Սպիտակեղեն</t>
  </si>
  <si>
    <t>Ջեռուցման կաթսա</t>
  </si>
  <si>
    <t>Էմալապատ դույլ</t>
  </si>
  <si>
    <t>Նախապատ. տախտակ</t>
  </si>
  <si>
    <t>Փլավքամիչ</t>
  </si>
  <si>
    <t>Ջրի բակ</t>
  </si>
  <si>
    <t>Պլաստմասե տարա</t>
  </si>
  <si>
    <t>Ափսե փոքր</t>
  </si>
  <si>
    <t>Ափսե մեծ</t>
  </si>
  <si>
    <t>Դանակ դեսերտ</t>
  </si>
  <si>
    <t>Պատառաքաղ</t>
  </si>
  <si>
    <t>Աղաման</t>
  </si>
  <si>
    <t>Տակդիր ցանցավոր</t>
  </si>
  <si>
    <t>ափսե-օվալ մեծ</t>
  </si>
  <si>
    <t>ափսե-օվալ փոքր</t>
  </si>
  <si>
    <t>Վազա մրգի</t>
  </si>
  <si>
    <t>Մոխրաման</t>
  </si>
  <si>
    <t>Կոֆեյի սպասքի (տուփ)</t>
  </si>
  <si>
    <t>Զեյթունի աման ապակուց</t>
  </si>
  <si>
    <t xml:space="preserve">Բաժակ երկար </t>
  </si>
  <si>
    <t>Բաժակ մեծ</t>
  </si>
  <si>
    <t>Բաժակ փոքր</t>
  </si>
  <si>
    <t>Աղցաման</t>
  </si>
  <si>
    <t>Սփռոց սեղանի</t>
  </si>
  <si>
    <t>Շերտավարագույր</t>
  </si>
  <si>
    <t>Օդորոկիչ</t>
  </si>
  <si>
    <t>Հոսանքի կարգավորիչ</t>
  </si>
  <si>
    <t>Ավտոմատ SOA</t>
  </si>
  <si>
    <t>Ջրի բակ 500 մլ</t>
  </si>
  <si>
    <t>Ջրի պոմպ</t>
  </si>
  <si>
    <t>Փական կարգավորիչ</t>
  </si>
  <si>
    <t>Բաժակ երկար պոչով</t>
  </si>
  <si>
    <t>Գրաֆինկա</t>
  </si>
  <si>
    <t>Գդալ</t>
  </si>
  <si>
    <t>Սկուտեղ</t>
  </si>
  <si>
    <t>â³÷Ç ÙÇ³íáñ</t>
  </si>
  <si>
    <t>Ø³Ñ×³Ï³É 1ï. </t>
  </si>
  <si>
    <t>Ð³ï</t>
  </si>
  <si>
    <t>¶ñ³ë»Õ³Ý</t>
  </si>
  <si>
    <t>¶ñ³¹³ñ³Ï Ï³ËáíÇ</t>
  </si>
  <si>
    <t>êñµÇãÇ å³Ñ³ñ³Ý</t>
  </si>
  <si>
    <t>Ð³Ý¹»ñÓ³å³Ñ³ñ³Ý</t>
  </si>
  <si>
    <t>ö³÷áõÏ µ³½Ùáó</t>
  </si>
  <si>
    <t>¸»ñÓ³ÏÇ ë»Õ³Ý</t>
  </si>
  <si>
    <t>Îß»éù 10Ï·</t>
  </si>
  <si>
    <t>Îßñ³ù³ñ</t>
  </si>
  <si>
    <t xml:space="preserve">Ð³ï³ÏÇ Ï³íé³ÉÇï ÷áùñ Ï³ñÙÇñ 2ùÙ </t>
  </si>
  <si>
    <t>¶ñã³ïáõ÷</t>
  </si>
  <si>
    <t>Ø³ÝÏ³Ï³Ý ³Ãáé ·áõÝ³íáñ</t>
  </si>
  <si>
    <t>´³ñÓ</t>
  </si>
  <si>
    <t>ò³Ýó Ë³Õ³ÉÇùÇ</t>
  </si>
  <si>
    <t>Â³ë åÉ³ëÙ³ë» ÷áùñ</t>
  </si>
  <si>
    <t>Ä³Ù³óáõÛó å³ïÇ</t>
  </si>
  <si>
    <t xml:space="preserve">ä³ïáõÑ³Ý Éí³Ý³Éáõ Ëá½³Ý³Ï </t>
  </si>
  <si>
    <t>Î³éÝÇ½</t>
  </si>
  <si>
    <t>îáÝáÙ»ïñ</t>
  </si>
  <si>
    <t>ì»ñÙ³Ï³Ï³É</t>
  </si>
  <si>
    <t>ê³í³Ý</t>
  </si>
  <si>
    <t>´³ñÓÇ »ñ»ë</t>
  </si>
  <si>
    <t>ú×³éÇ ïáõ÷</t>
  </si>
  <si>
    <t>Â³ë åÉ³ëïÙ³ë»</t>
  </si>
  <si>
    <t>ì³ñ³·áõÛñ ËáÑ³ÝáóÇ 2.8Ù</t>
  </si>
  <si>
    <t>ÊáÑ³ÝáóÇ ï³Ëï³Ï</t>
  </si>
  <si>
    <t>¶á·³ÃÇ³Ï</t>
  </si>
  <si>
    <t>Ð³ï³Ï É³í³Ý³Éáõ ¹áõÛÉ Ëá½³Ý³Ïáí</t>
  </si>
  <si>
    <t>²Ýíï³Ý·áõÃÛ³Ý Ñ³Ù³Ï³ñ·</t>
  </si>
  <si>
    <t>´³½Ï³Ãáé Õ»Ï³í³ñÇ</t>
  </si>
  <si>
    <t>Թրմիչ</t>
  </si>
  <si>
    <t>Խոհանոցային մկրատ /հավի/</t>
  </si>
  <si>
    <t>Կախիչ զուգարանի թղթի</t>
  </si>
  <si>
    <t>Դռան մուտքի շոր ռեզինի 50*80կտ</t>
  </si>
  <si>
    <t>ÀÝ¹³Ù»ÝÁ</t>
  </si>
  <si>
    <t>ձ/բ և շ/հ տարեթիվ</t>
  </si>
  <si>
    <t>գումար</t>
  </si>
  <si>
    <t>Համակարգիչ</t>
  </si>
  <si>
    <t>մոնիտոր</t>
  </si>
  <si>
    <t>լազերային տպիչ</t>
  </si>
  <si>
    <t>փոշեկուլ</t>
  </si>
  <si>
    <t>փաստացի առկայություն</t>
  </si>
  <si>
    <t>տաքացնող սարք</t>
  </si>
  <si>
    <t>գդալ թեյի</t>
  </si>
  <si>
    <t>կոմպլեկտ</t>
  </si>
  <si>
    <t>պատառաքաղ</t>
  </si>
  <si>
    <t>UPS</t>
  </si>
  <si>
    <t>նիստերի սեղանի աթոռ</t>
  </si>
  <si>
    <t>համակարգչային սեղանի աթոռ</t>
  </si>
  <si>
    <t>քարտեզ</t>
  </si>
  <si>
    <t>ժամացույց</t>
  </si>
  <si>
    <t>№</t>
  </si>
  <si>
    <t>գույքի անվանումը</t>
  </si>
  <si>
    <t>ձ/բ տարեթ.</t>
  </si>
  <si>
    <t>գին</t>
  </si>
  <si>
    <t>հաշ.արժեք</t>
  </si>
  <si>
    <t>Ակորդեոն</t>
  </si>
  <si>
    <t>Հարված. գործ. կոմպլեկտ</t>
  </si>
  <si>
    <t xml:space="preserve">Աթոռ </t>
  </si>
  <si>
    <t>Գրատախտակ</t>
  </si>
  <si>
    <t>Աթոռ կարկասով</t>
  </si>
  <si>
    <t>Ջեռուցիչ</t>
  </si>
  <si>
    <t>Միկրոֆոնի հենակ</t>
  </si>
  <si>
    <t>Էլ. տաքացուցիչ</t>
  </si>
  <si>
    <t>Բարձրախոս</t>
  </si>
  <si>
    <t>Սպորտային պարի վերն.</t>
  </si>
  <si>
    <t>Գույքի անվանումը</t>
  </si>
  <si>
    <t>ձ/բ տարեթիվ</t>
  </si>
  <si>
    <t>Գրապահարան սերվանդ</t>
  </si>
  <si>
    <t>Գրապահարան սև</t>
  </si>
  <si>
    <t>Գրքային ֆոնդ</t>
  </si>
  <si>
    <t>1976</t>
  </si>
  <si>
    <t>մ</t>
  </si>
  <si>
    <t>Կառնեզ</t>
  </si>
  <si>
    <t>Տացքասեղան</t>
  </si>
  <si>
    <t>Ընթերցասեղան մեծի</t>
  </si>
  <si>
    <t>Սեղան 1 տումբանի</t>
  </si>
  <si>
    <t>Սեղան  2 տումբանի</t>
  </si>
  <si>
    <t>²Ãáé</t>
  </si>
  <si>
    <t>Գյուղ Արագյուղ</t>
  </si>
  <si>
    <t xml:space="preserve">Սեղան </t>
  </si>
  <si>
    <t>Աթոռ թատերական</t>
  </si>
  <si>
    <t xml:space="preserve"> Դուրսգրման ենթակա գույքի ցուցակ Եղվարդ</t>
  </si>
  <si>
    <t>Դուրսգրման ենթակա գույքի ցուցակ  գյուղ Արագյուղ</t>
  </si>
  <si>
    <t xml:space="preserve">Դուրսգրման ենթակա գույքի ցուցակ գյուղ Բուժական </t>
  </si>
  <si>
    <t xml:space="preserve">Դուրս գրման ենթակա գույքի ցուցակ ՔԿԱԳ </t>
  </si>
  <si>
    <t xml:space="preserve">Դուրսգրման ենթակա գույքի ցուցակ  Օրհուս ՀԿ </t>
  </si>
  <si>
    <t>Դուրսգրման ենթակա գույքի ցուցակ  «Եղվարդի N 1 մանկապարտեզ» ՀՈԱԿ</t>
  </si>
  <si>
    <t xml:space="preserve">Դուրսգրման ենթակա գույքի ցուցակ Զովունի մանկապարտեզ ՀՈԱԿ </t>
  </si>
  <si>
    <t>Դուրսգրման ենթակա գույքի ցուցակ Զորավանի մանկապարտեզ ՀՈԱԿ</t>
  </si>
  <si>
    <t xml:space="preserve">Դուրսգրման ենթակա գույքի ցուցակ Եղվարդի արվեստի դպրոց ՀՈԱԿ  </t>
  </si>
  <si>
    <t xml:space="preserve">Դուրսգրման ենթակա գույքի ցուցակ Զովունի երաժշտական դպրոց ՀՈԱԿ </t>
  </si>
  <si>
    <t xml:space="preserve">Դուրսգրման ենթակա գույքի ցուցակ Զովունի մշակութային կենտրոն ՀՈԱԿ </t>
  </si>
  <si>
    <t xml:space="preserve">Դուրսգրման ենթակա գույքի ցուցակ Եղվարդի կենտրոնացված գրադարանային համակարգ ՀՈԱԿ </t>
  </si>
  <si>
    <t>Համայնքապետարանի աշխատակազմ</t>
  </si>
  <si>
    <t xml:space="preserve">Դուրսգրման ցուցակ գյուղ Զորավան </t>
  </si>
  <si>
    <t>թողարկման տարեթիվ</t>
  </si>
  <si>
    <t>Փաստացի</t>
  </si>
  <si>
    <t>Հավելված 3                                                                        Նաիրի համայնքի ավագանու                                          2023 թվականի ------------- ----ի N ------Ն որոշման</t>
  </si>
  <si>
    <t>Հավելված 1                                                                        Նաիրի համայնքի ավագանու                                          2023 թվականի ------------- ----ի N ------Ն որոշման</t>
  </si>
  <si>
    <t>Հավելված 2                                                                        Նաիրի համայնքի ավագանու                                          2023 թվականի ------------- ----ի N ------Ն որոշման</t>
  </si>
  <si>
    <t>Հավելված 4                                                                        Նաիրի համայնքի ավագանու                                          2023 թվականի ------------- ----ի N ------Ն որոշման</t>
  </si>
  <si>
    <t>Հավելված 5                                                                        Նաիրի համայնքի ավագանու                                          2023 թվականի ------------- ----ի N ------Ն որոշման</t>
  </si>
  <si>
    <t>Հավելված 6                                                                                Նաիրի համայնքի ավագանու                                          2023 թվականի ------------- ----ի N ------Ն որոշման</t>
  </si>
  <si>
    <t>Հավելված 7                                                                                Նաիրի համայնքի ավագանու                                             2023 թվականի ------------- ----ի N ------Ն որոշման</t>
  </si>
  <si>
    <t>Հավելված 8                                                                                Նաիրի համայնքի ավագանու                                             2023 թվականի ------------- ----ի N ------Ն որոշման</t>
  </si>
  <si>
    <t>Հավելված 9                                                                               Նաիրի համայնքի ավագանու                                             2023 թվականի ------------- ----ի N ------Ն որոշման</t>
  </si>
  <si>
    <t>Դուրսգրման ենթակա գույքի ցուցակ &lt;&lt;Նաիրիի բարեկարգում և բնակֆոնդ&gt;&gt; ՀՈԱԿ</t>
  </si>
  <si>
    <t>հ/հ</t>
  </si>
  <si>
    <t>չափման միավորը</t>
  </si>
  <si>
    <t>գինը</t>
  </si>
  <si>
    <t>քնակը</t>
  </si>
  <si>
    <t>Ընդ․ գումար</t>
  </si>
  <si>
    <t>էլեկտրական  ջեռուցիչ</t>
  </si>
  <si>
    <t>2014թ</t>
  </si>
  <si>
    <t xml:space="preserve">Նստարան 2մ-ոց /2 հատ հուշարձան, 2 հատ Երևանյան 5 շենքի հետնամասում, 2 հատ Շիրակի 2-րդ շենքի դիմաց, 1 հատ Շինբանկ բանկոմատի դիմաց/։       </t>
  </si>
  <si>
    <t>2008թ․</t>
  </si>
  <si>
    <t xml:space="preserve">Աղբարկղ փոքր </t>
  </si>
  <si>
    <t>Կամազ ԿՕ-415Ա-ի անվադողեր</t>
  </si>
  <si>
    <t>2020թ․</t>
  </si>
  <si>
    <t>Ավտոաշտարակի անվադողեր</t>
  </si>
  <si>
    <t>2021թ․</t>
  </si>
  <si>
    <t>ԸՆԴԱՄԵՆԸ</t>
  </si>
  <si>
    <t>Հավելված 10                                                                              Նաիրի համայնքի ավագանու                                             2023 թվականի ------------- ----ի N ------Ն որոշման</t>
  </si>
  <si>
    <t>Հավելված 11                                                                               Նաիրի համայնքի ավագանու                                             2023 թվականի ------------- ----ի N ------Ն որոշման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</si>
</sst>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name val="Arial LatArm"/>
      <family val="2"/>
    </font>
    <font>
      <sz val="10"/>
      <name val="Arial"/>
      <family val="2"/>
      <charset val="204"/>
    </font>
    <font>
      <b/>
      <sz val="12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1"/>
      <name val="Arial LatArm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sz val="11"/>
      <color theme="1"/>
      <name val="Calibri"/>
      <family val="2"/>
      <scheme val="minor"/>
    </font>
    <font>
      <sz val="12"/>
      <name val="Sylfaen"/>
      <family val="1"/>
      <charset val="204"/>
    </font>
    <font>
      <b/>
      <sz val="12"/>
      <name val="Arial LatArm"/>
      <family val="2"/>
    </font>
    <font>
      <b/>
      <sz val="12"/>
      <name val="Sylfaen"/>
      <family val="1"/>
      <charset val="204"/>
    </font>
    <font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2"/>
      <color theme="1"/>
      <name val="Arial LatArm"/>
      <family val="2"/>
    </font>
    <font>
      <b/>
      <sz val="11"/>
      <name val="Arial LatArm"/>
      <family val="2"/>
    </font>
    <font>
      <sz val="12"/>
      <color theme="1"/>
      <name val="Calibri"/>
      <family val="2"/>
      <scheme val="minor"/>
    </font>
    <font>
      <sz val="10"/>
      <name val="Arial Armenian"/>
      <family val="2"/>
    </font>
    <font>
      <sz val="10"/>
      <color rgb="FF000000"/>
      <name val="Arial Armenian"/>
      <family val="2"/>
    </font>
    <font>
      <sz val="10"/>
      <color theme="1"/>
      <name val="Arial Armenian"/>
      <family val="2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</font>
    <font>
      <b/>
      <sz val="12"/>
      <color theme="1"/>
      <name val="Sylfaen"/>
      <family val="1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2"/>
      <name val="Sylfaen"/>
      <family val="1"/>
    </font>
    <font>
      <sz val="12"/>
      <color theme="1"/>
      <name val="Arial LatArm"/>
      <family val="2"/>
    </font>
    <font>
      <sz val="12"/>
      <color rgb="FF000000"/>
      <name val="Arial Armenian"/>
      <family val="2"/>
    </font>
    <font>
      <sz val="12"/>
      <color theme="1"/>
      <name val="Arial Armenian"/>
      <family val="2"/>
    </font>
    <font>
      <b/>
      <sz val="12"/>
      <color rgb="FF000000"/>
      <name val="Arial Armenian"/>
      <family val="2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0" fontId="3" fillId="0" borderId="0"/>
  </cellStyleXfs>
  <cellXfs count="306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2" fillId="0" borderId="4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top" wrapText="1"/>
    </xf>
    <xf numFmtId="0" fontId="12" fillId="0" borderId="4" xfId="2" applyFont="1" applyBorder="1" applyAlignment="1"/>
    <xf numFmtId="0" fontId="11" fillId="0" borderId="7" xfId="1" applyFont="1" applyBorder="1" applyAlignment="1">
      <alignment horizontal="center"/>
    </xf>
    <xf numFmtId="0" fontId="12" fillId="0" borderId="4" xfId="1" applyFont="1" applyBorder="1" applyAlignment="1">
      <alignment vertical="top" wrapText="1"/>
    </xf>
    <xf numFmtId="0" fontId="12" fillId="0" borderId="4" xfId="1" applyFont="1" applyBorder="1" applyAlignment="1">
      <alignment horizontal="left" vertical="center" wrapText="1"/>
    </xf>
    <xf numFmtId="0" fontId="12" fillId="0" borderId="4" xfId="1" applyFont="1" applyBorder="1" applyAlignment="1"/>
    <xf numFmtId="0" fontId="12" fillId="0" borderId="4" xfId="1" applyFont="1" applyBorder="1"/>
    <xf numFmtId="0" fontId="6" fillId="0" borderId="7" xfId="4" applyFont="1" applyBorder="1" applyAlignment="1">
      <alignment horizontal="center"/>
    </xf>
    <xf numFmtId="0" fontId="14" fillId="0" borderId="4" xfId="2" applyFont="1" applyBorder="1"/>
    <xf numFmtId="0" fontId="14" fillId="0" borderId="4" xfId="2" applyFont="1" applyBorder="1" applyAlignment="1">
      <alignment horizontal="center"/>
    </xf>
    <xf numFmtId="0" fontId="14" fillId="0" borderId="4" xfId="2" applyFont="1" applyBorder="1" applyAlignment="1"/>
    <xf numFmtId="0" fontId="6" fillId="0" borderId="4" xfId="4" applyFont="1" applyBorder="1" applyAlignment="1">
      <alignment horizontal="center"/>
    </xf>
    <xf numFmtId="0" fontId="14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0" fontId="14" fillId="0" borderId="4" xfId="4" applyFont="1" applyBorder="1"/>
    <xf numFmtId="0" fontId="15" fillId="0" borderId="4" xfId="4" applyFont="1" applyBorder="1" applyAlignment="1"/>
    <xf numFmtId="0" fontId="15" fillId="0" borderId="4" xfId="4" applyFont="1" applyBorder="1" applyAlignment="1">
      <alignment horizontal="right"/>
    </xf>
    <xf numFmtId="0" fontId="3" fillId="0" borderId="0" xfId="4"/>
    <xf numFmtId="0" fontId="6" fillId="0" borderId="4" xfId="4" applyFont="1" applyBorder="1" applyAlignment="1">
      <alignment horizontal="left"/>
    </xf>
    <xf numFmtId="0" fontId="6" fillId="0" borderId="4" xfId="4" applyFont="1" applyBorder="1" applyAlignment="1">
      <alignment horizontal="center" vertical="center"/>
    </xf>
    <xf numFmtId="0" fontId="6" fillId="0" borderId="4" xfId="4" applyFont="1" applyBorder="1" applyAlignment="1">
      <alignment horizontal="right"/>
    </xf>
    <xf numFmtId="1" fontId="6" fillId="0" borderId="4" xfId="4" applyNumberFormat="1" applyFont="1" applyBorder="1" applyAlignment="1">
      <alignment horizontal="right"/>
    </xf>
    <xf numFmtId="1" fontId="6" fillId="0" borderId="0" xfId="4" applyNumberFormat="1" applyFont="1"/>
    <xf numFmtId="0" fontId="6" fillId="0" borderId="0" xfId="4" applyFont="1"/>
    <xf numFmtId="0" fontId="17" fillId="2" borderId="4" xfId="4" applyFont="1" applyFill="1" applyBorder="1" applyAlignment="1">
      <alignment horizontal="left" vertical="center"/>
    </xf>
    <xf numFmtId="0" fontId="17" fillId="0" borderId="4" xfId="4" applyFont="1" applyBorder="1"/>
    <xf numFmtId="0" fontId="17" fillId="2" borderId="4" xfId="4" applyFont="1" applyFill="1" applyBorder="1" applyAlignment="1">
      <alignment horizontal="center" vertical="center"/>
    </xf>
    <xf numFmtId="0" fontId="17" fillId="0" borderId="4" xfId="4" applyFont="1" applyBorder="1" applyAlignment="1">
      <alignment horizontal="center"/>
    </xf>
    <xf numFmtId="0" fontId="17" fillId="0" borderId="4" xfId="4" applyFont="1" applyBorder="1" applyAlignment="1">
      <alignment horizontal="right" vertical="center"/>
    </xf>
    <xf numFmtId="0" fontId="17" fillId="0" borderId="4" xfId="4" applyFont="1" applyBorder="1" applyAlignment="1">
      <alignment horizontal="center" vertical="center"/>
    </xf>
    <xf numFmtId="0" fontId="17" fillId="0" borderId="0" xfId="4" applyFont="1"/>
    <xf numFmtId="0" fontId="17" fillId="2" borderId="4" xfId="4" applyFont="1" applyFill="1" applyBorder="1" applyAlignment="1">
      <alignment horizontal="left" vertical="center" wrapText="1"/>
    </xf>
    <xf numFmtId="0" fontId="8" fillId="0" borderId="4" xfId="4" applyFont="1" applyBorder="1" applyAlignment="1">
      <alignment horizontal="right" vertical="center"/>
    </xf>
    <xf numFmtId="0" fontId="19" fillId="0" borderId="4" xfId="4" applyFont="1" applyBorder="1" applyAlignment="1">
      <alignment horizontal="center" vertical="center"/>
    </xf>
    <xf numFmtId="1" fontId="8" fillId="0" borderId="4" xfId="4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8" fillId="0" borderId="4" xfId="0" applyFont="1" applyBorder="1"/>
    <xf numFmtId="0" fontId="18" fillId="0" borderId="4" xfId="0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right"/>
    </xf>
    <xf numFmtId="1" fontId="24" fillId="2" borderId="4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5" fillId="2" borderId="0" xfId="0" applyFont="1" applyFill="1"/>
    <xf numFmtId="0" fontId="0" fillId="2" borderId="0" xfId="0" applyFill="1"/>
    <xf numFmtId="0" fontId="0" fillId="2" borderId="4" xfId="1" applyFont="1" applyFill="1" applyBorder="1" applyAlignment="1">
      <alignment horizontal="center" wrapText="1"/>
    </xf>
    <xf numFmtId="0" fontId="28" fillId="2" borderId="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7" fillId="2" borderId="4" xfId="0" applyFont="1" applyFill="1" applyBorder="1" applyAlignment="1">
      <alignment horizontal="center" vertical="top" wrapText="1"/>
    </xf>
    <xf numFmtId="0" fontId="30" fillId="0" borderId="0" xfId="0" applyFont="1" applyBorder="1" applyAlignment="1"/>
    <xf numFmtId="0" fontId="29" fillId="0" borderId="4" xfId="0" applyFont="1" applyBorder="1"/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1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0" fontId="25" fillId="0" borderId="4" xfId="0" applyFont="1" applyBorder="1" applyAlignment="1">
      <alignment wrapText="1"/>
    </xf>
    <xf numFmtId="0" fontId="33" fillId="0" borderId="4" xfId="0" applyFont="1" applyBorder="1"/>
    <xf numFmtId="0" fontId="34" fillId="0" borderId="4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left" vertical="center" indent="1"/>
    </xf>
    <xf numFmtId="0" fontId="36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vertical="center" wrapText="1"/>
    </xf>
    <xf numFmtId="0" fontId="36" fillId="0" borderId="4" xfId="1" applyFont="1" applyBorder="1" applyAlignment="1">
      <alignment horizontal="center" vertical="center"/>
    </xf>
    <xf numFmtId="0" fontId="36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center"/>
    </xf>
    <xf numFmtId="0" fontId="6" fillId="0" borderId="1" xfId="1" applyFont="1" applyBorder="1"/>
    <xf numFmtId="0" fontId="6" fillId="0" borderId="4" xfId="1" applyFont="1" applyBorder="1" applyAlignment="1">
      <alignment horizontal="center"/>
    </xf>
    <xf numFmtId="0" fontId="6" fillId="0" borderId="8" xfId="1" applyFont="1" applyBorder="1"/>
    <xf numFmtId="1" fontId="6" fillId="0" borderId="8" xfId="1" applyNumberFormat="1" applyFont="1" applyBorder="1" applyAlignment="1">
      <alignment horizontal="center"/>
    </xf>
    <xf numFmtId="0" fontId="38" fillId="0" borderId="0" xfId="1" applyFont="1"/>
    <xf numFmtId="0" fontId="6" fillId="0" borderId="4" xfId="1" applyFont="1" applyBorder="1"/>
    <xf numFmtId="0" fontId="38" fillId="0" borderId="1" xfId="1" applyFont="1" applyBorder="1"/>
    <xf numFmtId="0" fontId="38" fillId="0" borderId="4" xfId="1" applyFont="1" applyBorder="1" applyAlignment="1">
      <alignment horizontal="center"/>
    </xf>
    <xf numFmtId="0" fontId="38" fillId="0" borderId="4" xfId="1" applyFont="1" applyBorder="1"/>
    <xf numFmtId="0" fontId="16" fillId="0" borderId="4" xfId="1" applyFont="1" applyBorder="1"/>
    <xf numFmtId="1" fontId="40" fillId="0" borderId="4" xfId="1" applyNumberFormat="1" applyFont="1" applyBorder="1" applyAlignment="1">
      <alignment horizontal="center"/>
    </xf>
    <xf numFmtId="0" fontId="40" fillId="0" borderId="4" xfId="1" applyFont="1" applyBorder="1"/>
    <xf numFmtId="0" fontId="41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0" fillId="0" borderId="4" xfId="0" applyBorder="1"/>
    <xf numFmtId="0" fontId="41" fillId="0" borderId="4" xfId="0" applyFont="1" applyBorder="1"/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right" vertical="center" wrapText="1"/>
    </xf>
    <xf numFmtId="0" fontId="1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4" fillId="0" borderId="4" xfId="0" applyFont="1" applyBorder="1" applyAlignment="1"/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/>
    <xf numFmtId="0" fontId="15" fillId="0" borderId="4" xfId="0" applyFont="1" applyBorder="1" applyAlignment="1">
      <alignment vertical="center"/>
    </xf>
    <xf numFmtId="0" fontId="16" fillId="0" borderId="0" xfId="0" applyFont="1" applyAlignment="1"/>
    <xf numFmtId="0" fontId="5" fillId="0" borderId="0" xfId="0" applyFont="1" applyAlignment="1"/>
    <xf numFmtId="0" fontId="25" fillId="0" borderId="0" xfId="0" applyFont="1" applyAlignment="1"/>
    <xf numFmtId="0" fontId="17" fillId="2" borderId="4" xfId="4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0" borderId="4" xfId="2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4" xfId="2" applyFont="1" applyBorder="1" applyAlignment="1">
      <alignment horizontal="center" vertical="center"/>
    </xf>
    <xf numFmtId="0" fontId="12" fillId="2" borderId="4" xfId="1" applyFont="1" applyFill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3" fillId="0" borderId="4" xfId="1" applyFont="1" applyBorder="1" applyAlignment="1">
      <alignment horizontal="center"/>
    </xf>
    <xf numFmtId="0" fontId="13" fillId="0" borderId="4" xfId="1" applyFont="1" applyBorder="1" applyAlignment="1"/>
    <xf numFmtId="2" fontId="14" fillId="0" borderId="1" xfId="2" applyNumberFormat="1" applyFont="1" applyBorder="1" applyAlignment="1"/>
    <xf numFmtId="0" fontId="14" fillId="0" borderId="1" xfId="2" applyFont="1" applyBorder="1" applyAlignment="1">
      <alignment wrapText="1"/>
    </xf>
    <xf numFmtId="2" fontId="14" fillId="0" borderId="4" xfId="2" applyNumberFormat="1" applyFont="1" applyBorder="1" applyAlignment="1"/>
    <xf numFmtId="0" fontId="14" fillId="0" borderId="4" xfId="2" applyFont="1" applyBorder="1" applyAlignment="1">
      <alignment wrapText="1"/>
    </xf>
    <xf numFmtId="0" fontId="14" fillId="0" borderId="1" xfId="2" applyFont="1" applyBorder="1" applyAlignment="1">
      <alignment vertical="center" wrapText="1"/>
    </xf>
    <xf numFmtId="0" fontId="15" fillId="0" borderId="4" xfId="2" applyFont="1" applyBorder="1" applyAlignment="1">
      <alignment vertical="center" wrapText="1"/>
    </xf>
    <xf numFmtId="0" fontId="6" fillId="0" borderId="7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43" fillId="0" borderId="4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4" xfId="0" applyFont="1" applyBorder="1"/>
    <xf numFmtId="0" fontId="41" fillId="0" borderId="0" xfId="0" applyFont="1"/>
    <xf numFmtId="0" fontId="20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45" fillId="2" borderId="4" xfId="0" applyFont="1" applyFill="1" applyBorder="1"/>
    <xf numFmtId="0" fontId="46" fillId="2" borderId="4" xfId="1" applyFont="1" applyFill="1" applyBorder="1" applyAlignment="1">
      <alignment horizontal="left" wrapText="1"/>
    </xf>
    <xf numFmtId="0" fontId="14" fillId="2" borderId="4" xfId="4" applyFont="1" applyFill="1" applyBorder="1" applyAlignment="1">
      <alignment horizontal="right" wrapText="1"/>
    </xf>
    <xf numFmtId="0" fontId="47" fillId="2" borderId="4" xfId="1" applyFont="1" applyFill="1" applyBorder="1" applyAlignment="1">
      <alignment horizontal="center" wrapText="1"/>
    </xf>
    <xf numFmtId="49" fontId="14" fillId="2" borderId="4" xfId="1" applyNumberFormat="1" applyFont="1" applyFill="1" applyBorder="1" applyAlignment="1">
      <alignment horizontal="center" wrapText="1"/>
    </xf>
    <xf numFmtId="0" fontId="46" fillId="2" borderId="4" xfId="1" applyFont="1" applyFill="1" applyBorder="1" applyAlignment="1">
      <alignment horizontal="center" wrapText="1"/>
    </xf>
    <xf numFmtId="0" fontId="46" fillId="2" borderId="4" xfId="0" applyFont="1" applyFill="1" applyBorder="1" applyAlignment="1">
      <alignment horizontal="left" vertical="top" wrapText="1"/>
    </xf>
    <xf numFmtId="0" fontId="14" fillId="2" borderId="4" xfId="4" applyFont="1" applyFill="1" applyBorder="1" applyAlignment="1">
      <alignment vertical="center" wrapText="1"/>
    </xf>
    <xf numFmtId="49" fontId="14" fillId="2" borderId="4" xfId="4" applyNumberFormat="1" applyFont="1" applyFill="1" applyBorder="1" applyAlignment="1">
      <alignment horizontal="center" wrapText="1"/>
    </xf>
    <xf numFmtId="0" fontId="46" fillId="2" borderId="4" xfId="0" applyFont="1" applyFill="1" applyBorder="1" applyAlignment="1">
      <alignment horizontal="center" wrapText="1"/>
    </xf>
    <xf numFmtId="0" fontId="48" fillId="2" borderId="1" xfId="1" applyFont="1" applyFill="1" applyBorder="1" applyAlignment="1">
      <alignment vertical="top" wrapText="1"/>
    </xf>
    <xf numFmtId="0" fontId="48" fillId="2" borderId="3" xfId="1" applyFont="1" applyFill="1" applyBorder="1" applyAlignment="1">
      <alignment vertical="top" wrapText="1"/>
    </xf>
    <xf numFmtId="0" fontId="14" fillId="2" borderId="4" xfId="4" applyFont="1" applyFill="1" applyBorder="1" applyAlignment="1">
      <alignment horizontal="center" wrapText="1"/>
    </xf>
    <xf numFmtId="3" fontId="15" fillId="2" borderId="4" xfId="1" applyNumberFormat="1" applyFont="1" applyFill="1" applyBorder="1" applyAlignment="1">
      <alignment horizontal="center" wrapText="1"/>
    </xf>
    <xf numFmtId="49" fontId="48" fillId="2" borderId="4" xfId="1" applyNumberFormat="1" applyFont="1" applyFill="1" applyBorder="1" applyAlignment="1">
      <alignment horizontal="center" wrapText="1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/>
    </xf>
    <xf numFmtId="0" fontId="42" fillId="0" borderId="4" xfId="0" applyFont="1" applyBorder="1"/>
    <xf numFmtId="0" fontId="0" fillId="0" borderId="6" xfId="0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Border="1"/>
    <xf numFmtId="0" fontId="49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wrapText="1"/>
    </xf>
    <xf numFmtId="0" fontId="50" fillId="0" borderId="4" xfId="0" applyFont="1" applyBorder="1" applyAlignment="1">
      <alignment horizontal="center"/>
    </xf>
    <xf numFmtId="0" fontId="50" fillId="0" borderId="4" xfId="0" applyFont="1" applyBorder="1" applyAlignment="1">
      <alignment horizontal="left"/>
    </xf>
    <xf numFmtId="0" fontId="50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top" wrapText="1"/>
    </xf>
    <xf numFmtId="0" fontId="42" fillId="0" borderId="4" xfId="0" applyFont="1" applyBorder="1" applyAlignment="1">
      <alignment horizontal="left"/>
    </xf>
    <xf numFmtId="0" fontId="51" fillId="0" borderId="4" xfId="0" applyFont="1" applyBorder="1"/>
    <xf numFmtId="0" fontId="51" fillId="0" borderId="4" xfId="0" applyFont="1" applyBorder="1" applyAlignment="1">
      <alignment horizontal="center"/>
    </xf>
    <xf numFmtId="0" fontId="14" fillId="0" borderId="8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44" fillId="0" borderId="1" xfId="2" applyFont="1" applyBorder="1" applyAlignment="1">
      <alignment horizontal="center" vertical="center"/>
    </xf>
    <xf numFmtId="0" fontId="44" fillId="0" borderId="3" xfId="2" applyFont="1" applyBorder="1" applyAlignment="1">
      <alignment horizontal="center" vertical="center"/>
    </xf>
    <xf numFmtId="0" fontId="45" fillId="0" borderId="2" xfId="0" applyFont="1" applyBorder="1" applyAlignment="1">
      <alignment horizontal="right" wrapText="1"/>
    </xf>
    <xf numFmtId="0" fontId="18" fillId="0" borderId="1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18" fillId="0" borderId="3" xfId="4" applyFont="1" applyBorder="1" applyAlignment="1">
      <alignment horizontal="center"/>
    </xf>
    <xf numFmtId="0" fontId="8" fillId="0" borderId="4" xfId="2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wrapText="1"/>
    </xf>
    <xf numFmtId="0" fontId="15" fillId="0" borderId="2" xfId="4" applyFont="1" applyBorder="1" applyAlignment="1">
      <alignment horizontal="center" wrapText="1"/>
    </xf>
    <xf numFmtId="0" fontId="15" fillId="0" borderId="3" xfId="4" applyFont="1" applyBorder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5" fillId="0" borderId="0" xfId="0" applyFont="1" applyBorder="1" applyAlignment="1">
      <alignment horizontal="right" wrapText="1"/>
    </xf>
    <xf numFmtId="0" fontId="29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right" wrapText="1"/>
    </xf>
    <xf numFmtId="0" fontId="33" fillId="0" borderId="1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9" fillId="0" borderId="1" xfId="1" applyFont="1" applyBorder="1" applyAlignment="1">
      <alignment horizontal="center"/>
    </xf>
    <xf numFmtId="0" fontId="39" fillId="0" borderId="2" xfId="1" applyFont="1" applyBorder="1" applyAlignment="1">
      <alignment horizontal="center"/>
    </xf>
    <xf numFmtId="0" fontId="39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41" fillId="0" borderId="6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8" fillId="2" borderId="0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">
    <cellStyle name="Normal 2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opLeftCell="A2" zoomScale="90" zoomScaleNormal="90" workbookViewId="0">
      <selection activeCell="K23" sqref="K23"/>
    </sheetView>
  </sheetViews>
  <sheetFormatPr defaultRowHeight="15"/>
  <cols>
    <col min="1" max="1" width="4.42578125" customWidth="1"/>
    <col min="2" max="2" width="42.140625" customWidth="1"/>
    <col min="3" max="3" width="11.85546875" customWidth="1"/>
    <col min="4" max="6" width="9" customWidth="1"/>
    <col min="7" max="7" width="12.140625" customWidth="1"/>
    <col min="8" max="8" width="12.7109375" customWidth="1"/>
  </cols>
  <sheetData>
    <row r="1" spans="1:8" ht="34.5" hidden="1" customHeight="1">
      <c r="A1" s="210"/>
      <c r="B1" s="210"/>
      <c r="C1" s="210"/>
      <c r="D1" s="210"/>
      <c r="E1" s="210"/>
      <c r="F1" s="210"/>
      <c r="G1" s="210"/>
    </row>
    <row r="2" spans="1:8" ht="58.5" customHeight="1">
      <c r="A2" s="187"/>
      <c r="B2" s="187"/>
      <c r="C2" s="221" t="s">
        <v>362</v>
      </c>
      <c r="D2" s="221"/>
      <c r="E2" s="221"/>
      <c r="F2" s="221"/>
      <c r="G2" s="221"/>
      <c r="H2" s="188"/>
    </row>
    <row r="3" spans="1:8" ht="18.75" customHeight="1">
      <c r="A3" s="136"/>
      <c r="B3" s="211" t="s">
        <v>357</v>
      </c>
      <c r="C3" s="211"/>
      <c r="D3" s="211"/>
      <c r="E3" s="211"/>
      <c r="F3" s="211"/>
      <c r="G3" s="211"/>
    </row>
    <row r="4" spans="1:8" ht="24.75" customHeight="1">
      <c r="A4" s="204" t="s">
        <v>345</v>
      </c>
      <c r="B4" s="205"/>
      <c r="C4" s="205"/>
      <c r="D4" s="205"/>
      <c r="E4" s="205"/>
      <c r="F4" s="205"/>
      <c r="G4" s="206"/>
    </row>
    <row r="5" spans="1:8" ht="45">
      <c r="A5" s="1" t="s">
        <v>0</v>
      </c>
      <c r="B5" s="2" t="s">
        <v>1</v>
      </c>
      <c r="C5" s="3" t="s">
        <v>2</v>
      </c>
      <c r="D5" s="3" t="s">
        <v>3</v>
      </c>
      <c r="E5" s="4" t="s">
        <v>4</v>
      </c>
      <c r="F5" s="5" t="s">
        <v>5</v>
      </c>
      <c r="G5" s="4" t="s">
        <v>6</v>
      </c>
    </row>
    <row r="6" spans="1:8" ht="15.75">
      <c r="A6" s="6">
        <v>1</v>
      </c>
      <c r="B6" s="7" t="s">
        <v>7</v>
      </c>
      <c r="C6" s="6" t="s">
        <v>8</v>
      </c>
      <c r="D6" s="6" t="s">
        <v>9</v>
      </c>
      <c r="E6" s="6">
        <v>1</v>
      </c>
      <c r="F6" s="6">
        <v>35000</v>
      </c>
      <c r="G6" s="6">
        <v>35000</v>
      </c>
    </row>
    <row r="7" spans="1:8" ht="15.75">
      <c r="A7" s="6">
        <v>2</v>
      </c>
      <c r="B7" s="7" t="s">
        <v>10</v>
      </c>
      <c r="C7" s="6" t="s">
        <v>11</v>
      </c>
      <c r="D7" s="6" t="s">
        <v>9</v>
      </c>
      <c r="E7" s="6">
        <v>3</v>
      </c>
      <c r="F7" s="6">
        <v>20000</v>
      </c>
      <c r="G7" s="6">
        <v>60000</v>
      </c>
    </row>
    <row r="8" spans="1:8" ht="15.75">
      <c r="A8" s="6">
        <v>3</v>
      </c>
      <c r="B8" s="7" t="s">
        <v>12</v>
      </c>
      <c r="C8" s="6" t="s">
        <v>13</v>
      </c>
      <c r="D8" s="6" t="s">
        <v>9</v>
      </c>
      <c r="E8" s="6">
        <v>1</v>
      </c>
      <c r="F8" s="6">
        <v>13000</v>
      </c>
      <c r="G8" s="6">
        <v>13000</v>
      </c>
    </row>
    <row r="9" spans="1:8" ht="15.75">
      <c r="A9" s="6">
        <v>4</v>
      </c>
      <c r="B9" s="7" t="s">
        <v>14</v>
      </c>
      <c r="C9" s="6" t="s">
        <v>15</v>
      </c>
      <c r="D9" s="6" t="s">
        <v>9</v>
      </c>
      <c r="E9" s="6">
        <v>1</v>
      </c>
      <c r="F9" s="6">
        <v>70000</v>
      </c>
      <c r="G9" s="6">
        <v>70000</v>
      </c>
    </row>
    <row r="10" spans="1:8" ht="15.75">
      <c r="A10" s="6">
        <v>5</v>
      </c>
      <c r="B10" s="7" t="s">
        <v>10</v>
      </c>
      <c r="C10" s="6" t="s">
        <v>16</v>
      </c>
      <c r="D10" s="6" t="s">
        <v>9</v>
      </c>
      <c r="E10" s="6">
        <v>1</v>
      </c>
      <c r="F10" s="6">
        <v>48100</v>
      </c>
      <c r="G10" s="6">
        <v>48100</v>
      </c>
    </row>
    <row r="11" spans="1:8" ht="15.75">
      <c r="A11" s="6">
        <v>6</v>
      </c>
      <c r="B11" s="7" t="s">
        <v>17</v>
      </c>
      <c r="C11" s="6" t="s">
        <v>13</v>
      </c>
      <c r="D11" s="6" t="s">
        <v>9</v>
      </c>
      <c r="E11" s="6">
        <v>1</v>
      </c>
      <c r="F11" s="6">
        <v>30000</v>
      </c>
      <c r="G11" s="6">
        <v>30000</v>
      </c>
    </row>
    <row r="12" spans="1:8" ht="15.75">
      <c r="A12" s="6">
        <v>7</v>
      </c>
      <c r="B12" s="7" t="s">
        <v>18</v>
      </c>
      <c r="C12" s="6" t="s">
        <v>16</v>
      </c>
      <c r="D12" s="6" t="s">
        <v>9</v>
      </c>
      <c r="E12" s="6">
        <v>7</v>
      </c>
      <c r="F12" s="6">
        <v>100000</v>
      </c>
      <c r="G12" s="6">
        <v>700000</v>
      </c>
    </row>
    <row r="13" spans="1:8" ht="15.75">
      <c r="A13" s="6">
        <v>8</v>
      </c>
      <c r="B13" s="7" t="s">
        <v>19</v>
      </c>
      <c r="C13" s="6" t="s">
        <v>20</v>
      </c>
      <c r="D13" s="6" t="s">
        <v>9</v>
      </c>
      <c r="E13" s="6">
        <v>1</v>
      </c>
      <c r="F13" s="6">
        <v>100000</v>
      </c>
      <c r="G13" s="6">
        <v>100000</v>
      </c>
    </row>
    <row r="14" spans="1:8" ht="15.75">
      <c r="A14" s="6">
        <v>9</v>
      </c>
      <c r="B14" s="7" t="s">
        <v>21</v>
      </c>
      <c r="C14" s="6" t="s">
        <v>16</v>
      </c>
      <c r="D14" s="6" t="s">
        <v>9</v>
      </c>
      <c r="E14" s="6">
        <v>7</v>
      </c>
      <c r="F14" s="6">
        <v>57200</v>
      </c>
      <c r="G14" s="6">
        <v>400400</v>
      </c>
    </row>
    <row r="15" spans="1:8" ht="15.75">
      <c r="A15" s="6">
        <v>10</v>
      </c>
      <c r="B15" s="7" t="s">
        <v>21</v>
      </c>
      <c r="C15" s="6" t="s">
        <v>16</v>
      </c>
      <c r="D15" s="6" t="s">
        <v>9</v>
      </c>
      <c r="E15" s="6">
        <v>1</v>
      </c>
      <c r="F15" s="6">
        <v>61750</v>
      </c>
      <c r="G15" s="6">
        <v>61750</v>
      </c>
    </row>
    <row r="16" spans="1:8" ht="15.75">
      <c r="A16" s="6">
        <v>11</v>
      </c>
      <c r="B16" s="7" t="s">
        <v>22</v>
      </c>
      <c r="C16" s="6" t="s">
        <v>16</v>
      </c>
      <c r="D16" s="6" t="s">
        <v>9</v>
      </c>
      <c r="E16" s="6">
        <v>1</v>
      </c>
      <c r="F16" s="6">
        <v>44600</v>
      </c>
      <c r="G16" s="6">
        <v>44600</v>
      </c>
    </row>
    <row r="17" spans="1:7" ht="15.75">
      <c r="A17" s="6">
        <v>12</v>
      </c>
      <c r="B17" s="7" t="s">
        <v>23</v>
      </c>
      <c r="C17" s="6" t="s">
        <v>16</v>
      </c>
      <c r="D17" s="6" t="s">
        <v>9</v>
      </c>
      <c r="E17" s="6">
        <v>1</v>
      </c>
      <c r="F17" s="6">
        <v>96150</v>
      </c>
      <c r="G17" s="6">
        <v>96150</v>
      </c>
    </row>
    <row r="18" spans="1:7" ht="15.75">
      <c r="A18" s="6">
        <v>13</v>
      </c>
      <c r="B18" s="7" t="s">
        <v>24</v>
      </c>
      <c r="C18" s="6" t="s">
        <v>25</v>
      </c>
      <c r="D18" s="6" t="s">
        <v>9</v>
      </c>
      <c r="E18" s="6">
        <v>1</v>
      </c>
      <c r="F18" s="6">
        <v>100000</v>
      </c>
      <c r="G18" s="6">
        <v>100000</v>
      </c>
    </row>
    <row r="19" spans="1:7" ht="15.75">
      <c r="A19" s="6">
        <v>14</v>
      </c>
      <c r="B19" s="7" t="s">
        <v>26</v>
      </c>
      <c r="C19" s="6" t="s">
        <v>27</v>
      </c>
      <c r="D19" s="6" t="s">
        <v>9</v>
      </c>
      <c r="E19" s="6">
        <v>1</v>
      </c>
      <c r="F19" s="6">
        <v>5525</v>
      </c>
      <c r="G19" s="6">
        <v>5525</v>
      </c>
    </row>
    <row r="20" spans="1:7" ht="15.75">
      <c r="A20" s="6">
        <v>15</v>
      </c>
      <c r="B20" s="7" t="s">
        <v>28</v>
      </c>
      <c r="C20" s="6" t="s">
        <v>29</v>
      </c>
      <c r="D20" s="6" t="s">
        <v>9</v>
      </c>
      <c r="E20" s="6">
        <v>1</v>
      </c>
      <c r="F20" s="6">
        <v>10000</v>
      </c>
      <c r="G20" s="6">
        <v>10000</v>
      </c>
    </row>
    <row r="21" spans="1:7" ht="15.75">
      <c r="A21" s="6">
        <v>16</v>
      </c>
      <c r="B21" s="7" t="s">
        <v>30</v>
      </c>
      <c r="C21" s="6" t="s">
        <v>16</v>
      </c>
      <c r="D21" s="6" t="s">
        <v>9</v>
      </c>
      <c r="E21" s="6">
        <v>1</v>
      </c>
      <c r="F21" s="6">
        <v>21450</v>
      </c>
      <c r="G21" s="6">
        <v>21450</v>
      </c>
    </row>
    <row r="22" spans="1:7" ht="15.75">
      <c r="A22" s="6">
        <v>17</v>
      </c>
      <c r="B22" s="7" t="s">
        <v>30</v>
      </c>
      <c r="C22" s="6" t="s">
        <v>16</v>
      </c>
      <c r="D22" s="6" t="s">
        <v>9</v>
      </c>
      <c r="E22" s="6">
        <v>1</v>
      </c>
      <c r="F22" s="6">
        <v>14950</v>
      </c>
      <c r="G22" s="6">
        <v>14950</v>
      </c>
    </row>
    <row r="23" spans="1:7" ht="15.75">
      <c r="A23" s="6">
        <v>18</v>
      </c>
      <c r="B23" s="7" t="s">
        <v>30</v>
      </c>
      <c r="C23" s="6" t="s">
        <v>16</v>
      </c>
      <c r="D23" s="6" t="s">
        <v>9</v>
      </c>
      <c r="E23" s="6">
        <v>8</v>
      </c>
      <c r="F23" s="6">
        <v>3575</v>
      </c>
      <c r="G23" s="6">
        <v>28600</v>
      </c>
    </row>
    <row r="24" spans="1:7" ht="15.75">
      <c r="A24" s="6">
        <v>19</v>
      </c>
      <c r="B24" s="7" t="s">
        <v>31</v>
      </c>
      <c r="C24" s="6" t="s">
        <v>16</v>
      </c>
      <c r="D24" s="6" t="s">
        <v>9</v>
      </c>
      <c r="E24" s="6">
        <v>1</v>
      </c>
      <c r="F24" s="6">
        <v>32500</v>
      </c>
      <c r="G24" s="6">
        <v>32500</v>
      </c>
    </row>
    <row r="25" spans="1:7" ht="15.75">
      <c r="A25" s="6">
        <v>20</v>
      </c>
      <c r="B25" s="7" t="s">
        <v>32</v>
      </c>
      <c r="C25" s="6" t="s">
        <v>16</v>
      </c>
      <c r="D25" s="6" t="s">
        <v>9</v>
      </c>
      <c r="E25" s="6">
        <v>1</v>
      </c>
      <c r="F25" s="6">
        <v>160750</v>
      </c>
      <c r="G25" s="6">
        <v>160750</v>
      </c>
    </row>
    <row r="26" spans="1:7" ht="15.75">
      <c r="A26" s="6">
        <v>21</v>
      </c>
      <c r="B26" s="7" t="s">
        <v>33</v>
      </c>
      <c r="C26" s="6" t="s">
        <v>16</v>
      </c>
      <c r="D26" s="6" t="s">
        <v>9</v>
      </c>
      <c r="E26" s="6">
        <v>5</v>
      </c>
      <c r="F26" s="6">
        <v>24250</v>
      </c>
      <c r="G26" s="6">
        <v>121250</v>
      </c>
    </row>
    <row r="27" spans="1:7" ht="15.75">
      <c r="A27" s="6">
        <v>22</v>
      </c>
      <c r="B27" s="7" t="s">
        <v>34</v>
      </c>
      <c r="C27" s="6" t="s">
        <v>16</v>
      </c>
      <c r="D27" s="6" t="s">
        <v>9</v>
      </c>
      <c r="E27" s="6">
        <v>1</v>
      </c>
      <c r="F27" s="6">
        <v>12500</v>
      </c>
      <c r="G27" s="6">
        <v>12500</v>
      </c>
    </row>
    <row r="28" spans="1:7" ht="15.75">
      <c r="A28" s="6">
        <v>23</v>
      </c>
      <c r="B28" s="7" t="s">
        <v>35</v>
      </c>
      <c r="C28" s="6" t="s">
        <v>25</v>
      </c>
      <c r="D28" s="6" t="s">
        <v>9</v>
      </c>
      <c r="E28" s="6">
        <v>1</v>
      </c>
      <c r="F28" s="6">
        <v>12500</v>
      </c>
      <c r="G28" s="6">
        <v>12500</v>
      </c>
    </row>
    <row r="29" spans="1:7" ht="15.75">
      <c r="A29" s="6">
        <v>24</v>
      </c>
      <c r="B29" s="7" t="s">
        <v>36</v>
      </c>
      <c r="C29" s="6" t="s">
        <v>25</v>
      </c>
      <c r="D29" s="6" t="s">
        <v>9</v>
      </c>
      <c r="E29" s="6">
        <v>1</v>
      </c>
      <c r="F29" s="6">
        <v>12500</v>
      </c>
      <c r="G29" s="6">
        <v>12500</v>
      </c>
    </row>
    <row r="30" spans="1:7" ht="15.75">
      <c r="A30" s="6">
        <v>25</v>
      </c>
      <c r="B30" s="7" t="s">
        <v>37</v>
      </c>
      <c r="C30" s="6" t="s">
        <v>38</v>
      </c>
      <c r="D30" s="6" t="s">
        <v>9</v>
      </c>
      <c r="E30" s="6">
        <v>1</v>
      </c>
      <c r="F30" s="6">
        <v>18200</v>
      </c>
      <c r="G30" s="6">
        <v>18200</v>
      </c>
    </row>
    <row r="31" spans="1:7" ht="15.75">
      <c r="A31" s="6">
        <v>26</v>
      </c>
      <c r="B31" s="7" t="s">
        <v>37</v>
      </c>
      <c r="C31" s="6" t="s">
        <v>38</v>
      </c>
      <c r="D31" s="6" t="s">
        <v>9</v>
      </c>
      <c r="E31" s="6">
        <v>1</v>
      </c>
      <c r="F31" s="6">
        <v>9000</v>
      </c>
      <c r="G31" s="6">
        <v>9000</v>
      </c>
    </row>
    <row r="32" spans="1:7" ht="15.75">
      <c r="A32" s="6">
        <v>27</v>
      </c>
      <c r="B32" s="7" t="s">
        <v>37</v>
      </c>
      <c r="C32" s="6" t="s">
        <v>20</v>
      </c>
      <c r="D32" s="6" t="s">
        <v>9</v>
      </c>
      <c r="E32" s="6">
        <v>2</v>
      </c>
      <c r="F32" s="6">
        <v>11050</v>
      </c>
      <c r="G32" s="6">
        <v>22100</v>
      </c>
    </row>
    <row r="33" spans="1:7" ht="15.75">
      <c r="A33" s="6">
        <v>28</v>
      </c>
      <c r="B33" s="7" t="s">
        <v>39</v>
      </c>
      <c r="C33" s="6" t="s">
        <v>20</v>
      </c>
      <c r="D33" s="6" t="s">
        <v>9</v>
      </c>
      <c r="E33" s="6">
        <v>1</v>
      </c>
      <c r="F33" s="6">
        <v>8500</v>
      </c>
      <c r="G33" s="6">
        <v>8500</v>
      </c>
    </row>
    <row r="34" spans="1:7" ht="15.75">
      <c r="A34" s="6">
        <v>29</v>
      </c>
      <c r="B34" s="7" t="s">
        <v>40</v>
      </c>
      <c r="C34" s="6" t="s">
        <v>27</v>
      </c>
      <c r="D34" s="6" t="s">
        <v>9</v>
      </c>
      <c r="E34" s="6">
        <v>2</v>
      </c>
      <c r="F34" s="6">
        <v>9000</v>
      </c>
      <c r="G34" s="6">
        <v>18000</v>
      </c>
    </row>
    <row r="35" spans="1:7" ht="15.75">
      <c r="A35" s="6">
        <v>30</v>
      </c>
      <c r="B35" s="7" t="s">
        <v>41</v>
      </c>
      <c r="C35" s="6" t="s">
        <v>38</v>
      </c>
      <c r="D35" s="6" t="s">
        <v>9</v>
      </c>
      <c r="E35" s="6">
        <v>1</v>
      </c>
      <c r="F35" s="6">
        <v>1950</v>
      </c>
      <c r="G35" s="6">
        <v>1950</v>
      </c>
    </row>
    <row r="36" spans="1:7" ht="15.75">
      <c r="A36" s="6">
        <v>31</v>
      </c>
      <c r="B36" s="7" t="s">
        <v>42</v>
      </c>
      <c r="C36" s="6" t="s">
        <v>38</v>
      </c>
      <c r="D36" s="6" t="s">
        <v>9</v>
      </c>
      <c r="E36" s="6">
        <v>2</v>
      </c>
      <c r="F36" s="6">
        <v>1625</v>
      </c>
      <c r="G36" s="6">
        <v>3250</v>
      </c>
    </row>
    <row r="37" spans="1:7" ht="15.75">
      <c r="A37" s="6">
        <v>32</v>
      </c>
      <c r="B37" s="7" t="s">
        <v>42</v>
      </c>
      <c r="C37" s="6" t="s">
        <v>27</v>
      </c>
      <c r="D37" s="6" t="s">
        <v>9</v>
      </c>
      <c r="E37" s="6">
        <v>1</v>
      </c>
      <c r="F37" s="6">
        <v>3575</v>
      </c>
      <c r="G37" s="6">
        <v>3575</v>
      </c>
    </row>
    <row r="38" spans="1:7" ht="15.75">
      <c r="A38" s="6">
        <v>33</v>
      </c>
      <c r="B38" s="7" t="s">
        <v>42</v>
      </c>
      <c r="C38" s="6" t="s">
        <v>27</v>
      </c>
      <c r="D38" s="6" t="s">
        <v>9</v>
      </c>
      <c r="E38" s="6">
        <v>1</v>
      </c>
      <c r="F38" s="6">
        <v>2925</v>
      </c>
      <c r="G38" s="6">
        <v>2925</v>
      </c>
    </row>
    <row r="39" spans="1:7" ht="15.75">
      <c r="A39" s="6">
        <v>34</v>
      </c>
      <c r="B39" s="7" t="s">
        <v>42</v>
      </c>
      <c r="C39" s="6" t="s">
        <v>20</v>
      </c>
      <c r="D39" s="6" t="s">
        <v>9</v>
      </c>
      <c r="E39" s="6">
        <v>1</v>
      </c>
      <c r="F39" s="6">
        <v>1333</v>
      </c>
      <c r="G39" s="6">
        <v>1333</v>
      </c>
    </row>
    <row r="40" spans="1:7" ht="15.75">
      <c r="A40" s="6">
        <v>35</v>
      </c>
      <c r="B40" s="7" t="s">
        <v>43</v>
      </c>
      <c r="C40" s="6" t="s">
        <v>25</v>
      </c>
      <c r="D40" s="6" t="s">
        <v>9</v>
      </c>
      <c r="E40" s="6">
        <v>1</v>
      </c>
      <c r="F40" s="6">
        <v>3840</v>
      </c>
      <c r="G40" s="6">
        <v>3840</v>
      </c>
    </row>
    <row r="41" spans="1:7" ht="15.75">
      <c r="A41" s="6">
        <v>36</v>
      </c>
      <c r="B41" s="7" t="s">
        <v>44</v>
      </c>
      <c r="C41" s="6" t="s">
        <v>16</v>
      </c>
      <c r="D41" s="6" t="s">
        <v>9</v>
      </c>
      <c r="E41" s="6">
        <v>2</v>
      </c>
      <c r="F41" s="6">
        <v>17550</v>
      </c>
      <c r="G41" s="6">
        <v>35100</v>
      </c>
    </row>
    <row r="42" spans="1:7" ht="15.75">
      <c r="A42" s="6">
        <v>37</v>
      </c>
      <c r="B42" s="7" t="s">
        <v>44</v>
      </c>
      <c r="C42" s="6" t="s">
        <v>29</v>
      </c>
      <c r="D42" s="6" t="s">
        <v>9</v>
      </c>
      <c r="E42" s="6">
        <v>2</v>
      </c>
      <c r="F42" s="6">
        <v>16250</v>
      </c>
      <c r="G42" s="6">
        <v>32500</v>
      </c>
    </row>
    <row r="43" spans="1:7" ht="15.75">
      <c r="A43" s="6">
        <v>38</v>
      </c>
      <c r="B43" s="7" t="s">
        <v>44</v>
      </c>
      <c r="C43" s="6" t="s">
        <v>25</v>
      </c>
      <c r="D43" s="6" t="s">
        <v>9</v>
      </c>
      <c r="E43" s="6">
        <v>2</v>
      </c>
      <c r="F43" s="6">
        <v>17550</v>
      </c>
      <c r="G43" s="6">
        <v>35100</v>
      </c>
    </row>
    <row r="44" spans="1:7" ht="15.75">
      <c r="A44" s="6">
        <v>39</v>
      </c>
      <c r="B44" s="7" t="s">
        <v>44</v>
      </c>
      <c r="C44" s="6" t="s">
        <v>38</v>
      </c>
      <c r="D44" s="6" t="s">
        <v>45</v>
      </c>
      <c r="E44" s="6">
        <v>30.4</v>
      </c>
      <c r="F44" s="6">
        <v>3250</v>
      </c>
      <c r="G44" s="6">
        <v>98800</v>
      </c>
    </row>
    <row r="45" spans="1:7" ht="15.75">
      <c r="A45" s="6">
        <v>40</v>
      </c>
      <c r="B45" s="7" t="s">
        <v>46</v>
      </c>
      <c r="C45" s="6" t="s">
        <v>38</v>
      </c>
      <c r="D45" s="6" t="s">
        <v>9</v>
      </c>
      <c r="E45" s="6">
        <v>1</v>
      </c>
      <c r="F45" s="6">
        <v>8450</v>
      </c>
      <c r="G45" s="6">
        <v>8450</v>
      </c>
    </row>
    <row r="46" spans="1:7" ht="15.75">
      <c r="A46" s="6">
        <v>41</v>
      </c>
      <c r="B46" s="7" t="s">
        <v>47</v>
      </c>
      <c r="C46" s="6" t="s">
        <v>38</v>
      </c>
      <c r="D46" s="6" t="s">
        <v>9</v>
      </c>
      <c r="E46" s="6">
        <v>2</v>
      </c>
      <c r="F46" s="6">
        <v>32500</v>
      </c>
      <c r="G46" s="6">
        <v>65000</v>
      </c>
    </row>
    <row r="47" spans="1:7" ht="15.75">
      <c r="A47" s="6">
        <v>42</v>
      </c>
      <c r="B47" s="7" t="s">
        <v>48</v>
      </c>
      <c r="C47" s="6" t="s">
        <v>38</v>
      </c>
      <c r="D47" s="6" t="s">
        <v>9</v>
      </c>
      <c r="E47" s="6">
        <v>1</v>
      </c>
      <c r="F47" s="6">
        <v>100000</v>
      </c>
      <c r="G47" s="6">
        <v>100000</v>
      </c>
    </row>
    <row r="48" spans="1:7" ht="15.75">
      <c r="A48" s="6">
        <v>43</v>
      </c>
      <c r="B48" s="7" t="s">
        <v>49</v>
      </c>
      <c r="C48" s="6" t="s">
        <v>11</v>
      </c>
      <c r="D48" s="6" t="s">
        <v>9</v>
      </c>
      <c r="E48" s="6">
        <v>12</v>
      </c>
      <c r="F48" s="6">
        <v>10000</v>
      </c>
      <c r="G48" s="6">
        <v>120000</v>
      </c>
    </row>
    <row r="49" spans="1:7" ht="15.75">
      <c r="A49" s="6">
        <v>44</v>
      </c>
      <c r="B49" s="7" t="s">
        <v>50</v>
      </c>
      <c r="C49" s="6" t="s">
        <v>16</v>
      </c>
      <c r="D49" s="6" t="s">
        <v>9</v>
      </c>
      <c r="E49" s="6">
        <v>3</v>
      </c>
      <c r="F49" s="6">
        <v>1600</v>
      </c>
      <c r="G49" s="6">
        <v>4800</v>
      </c>
    </row>
    <row r="50" spans="1:7" ht="15.75">
      <c r="A50" s="6">
        <v>45</v>
      </c>
      <c r="B50" s="7" t="s">
        <v>51</v>
      </c>
      <c r="C50" s="6" t="s">
        <v>20</v>
      </c>
      <c r="D50" s="6" t="s">
        <v>9</v>
      </c>
      <c r="E50" s="6">
        <v>2</v>
      </c>
      <c r="F50" s="6">
        <v>3500</v>
      </c>
      <c r="G50" s="6">
        <v>7000</v>
      </c>
    </row>
    <row r="51" spans="1:7" ht="15.75">
      <c r="A51" s="6">
        <v>46</v>
      </c>
      <c r="B51" s="7" t="s">
        <v>51</v>
      </c>
      <c r="C51" s="6" t="s">
        <v>20</v>
      </c>
      <c r="D51" s="6" t="s">
        <v>9</v>
      </c>
      <c r="E51" s="6">
        <v>1</v>
      </c>
      <c r="F51" s="6">
        <v>6500</v>
      </c>
      <c r="G51" s="6">
        <v>6500</v>
      </c>
    </row>
    <row r="52" spans="1:7" ht="15.75">
      <c r="A52" s="6">
        <v>47</v>
      </c>
      <c r="B52" s="7" t="s">
        <v>52</v>
      </c>
      <c r="C52" s="6" t="s">
        <v>20</v>
      </c>
      <c r="D52" s="6" t="s">
        <v>9</v>
      </c>
      <c r="E52" s="6">
        <v>11</v>
      </c>
      <c r="F52" s="6">
        <v>3250</v>
      </c>
      <c r="G52" s="6">
        <v>35750</v>
      </c>
    </row>
    <row r="53" spans="1:7" ht="15.75">
      <c r="A53" s="6">
        <v>48</v>
      </c>
      <c r="B53" s="7" t="s">
        <v>53</v>
      </c>
      <c r="C53" s="6" t="s">
        <v>20</v>
      </c>
      <c r="D53" s="6" t="s">
        <v>9</v>
      </c>
      <c r="E53" s="6">
        <v>1</v>
      </c>
      <c r="F53" s="6">
        <v>2860</v>
      </c>
      <c r="G53" s="6">
        <v>2860</v>
      </c>
    </row>
    <row r="54" spans="1:7" ht="15.75">
      <c r="A54" s="6">
        <v>49</v>
      </c>
      <c r="B54" s="7" t="s">
        <v>54</v>
      </c>
      <c r="C54" s="6" t="s">
        <v>55</v>
      </c>
      <c r="D54" s="6" t="s">
        <v>9</v>
      </c>
      <c r="E54" s="6">
        <v>1</v>
      </c>
      <c r="F54" s="6">
        <v>2145</v>
      </c>
      <c r="G54" s="6">
        <v>2145</v>
      </c>
    </row>
    <row r="55" spans="1:7" ht="15.75">
      <c r="A55" s="6">
        <v>50</v>
      </c>
      <c r="B55" s="7" t="s">
        <v>56</v>
      </c>
      <c r="C55" s="6" t="s">
        <v>57</v>
      </c>
      <c r="D55" s="6" t="s">
        <v>58</v>
      </c>
      <c r="E55" s="6">
        <v>24</v>
      </c>
      <c r="F55" s="6">
        <v>550</v>
      </c>
      <c r="G55" s="6">
        <v>13200</v>
      </c>
    </row>
    <row r="56" spans="1:7" ht="15.75">
      <c r="A56" s="6">
        <v>51</v>
      </c>
      <c r="B56" s="7" t="s">
        <v>59</v>
      </c>
      <c r="C56" s="6" t="s">
        <v>60</v>
      </c>
      <c r="D56" s="6" t="s">
        <v>9</v>
      </c>
      <c r="E56" s="6">
        <v>1</v>
      </c>
      <c r="F56" s="6">
        <v>1980</v>
      </c>
      <c r="G56" s="6">
        <v>1980</v>
      </c>
    </row>
    <row r="57" spans="1:7" ht="15.75">
      <c r="A57" s="6">
        <v>52</v>
      </c>
      <c r="B57" s="7" t="s">
        <v>61</v>
      </c>
      <c r="C57" s="6" t="s">
        <v>60</v>
      </c>
      <c r="D57" s="6" t="s">
        <v>9</v>
      </c>
      <c r="E57" s="6">
        <v>1</v>
      </c>
      <c r="F57" s="6">
        <v>10500</v>
      </c>
      <c r="G57" s="6">
        <v>10500</v>
      </c>
    </row>
    <row r="58" spans="1:7" ht="15.75">
      <c r="A58" s="6">
        <v>53</v>
      </c>
      <c r="B58" s="7" t="s">
        <v>62</v>
      </c>
      <c r="C58" s="6" t="s">
        <v>60</v>
      </c>
      <c r="D58" s="6" t="s">
        <v>9</v>
      </c>
      <c r="E58" s="6">
        <v>5</v>
      </c>
      <c r="F58" s="6">
        <v>869</v>
      </c>
      <c r="G58" s="6">
        <v>4345</v>
      </c>
    </row>
    <row r="59" spans="1:7" ht="15.75">
      <c r="A59" s="6">
        <v>54</v>
      </c>
      <c r="B59" s="7" t="s">
        <v>63</v>
      </c>
      <c r="C59" s="6" t="s">
        <v>64</v>
      </c>
      <c r="D59" s="6" t="s">
        <v>58</v>
      </c>
      <c r="E59" s="6">
        <v>30</v>
      </c>
      <c r="F59" s="6">
        <v>2310</v>
      </c>
      <c r="G59" s="6">
        <v>69300</v>
      </c>
    </row>
    <row r="60" spans="1:7" ht="18.75" customHeight="1">
      <c r="A60" s="6">
        <v>55</v>
      </c>
      <c r="B60" s="8" t="s">
        <v>65</v>
      </c>
      <c r="C60" s="6" t="s">
        <v>66</v>
      </c>
      <c r="D60" s="6" t="s">
        <v>9</v>
      </c>
      <c r="E60" s="6">
        <v>10</v>
      </c>
      <c r="F60" s="6">
        <v>300</v>
      </c>
      <c r="G60" s="6">
        <v>3000</v>
      </c>
    </row>
    <row r="61" spans="1:7" ht="18" customHeight="1">
      <c r="A61" s="6">
        <v>56</v>
      </c>
      <c r="B61" s="8" t="s">
        <v>67</v>
      </c>
      <c r="C61" s="6" t="s">
        <v>64</v>
      </c>
      <c r="D61" s="6" t="s">
        <v>9</v>
      </c>
      <c r="E61" s="6">
        <v>75</v>
      </c>
      <c r="F61" s="6">
        <v>750</v>
      </c>
      <c r="G61" s="6">
        <v>56250</v>
      </c>
    </row>
    <row r="62" spans="1:7" ht="15.75">
      <c r="A62" s="6">
        <v>57</v>
      </c>
      <c r="B62" s="7" t="s">
        <v>68</v>
      </c>
      <c r="C62" s="6" t="s">
        <v>38</v>
      </c>
      <c r="D62" s="6" t="s">
        <v>9</v>
      </c>
      <c r="E62" s="6">
        <v>3</v>
      </c>
      <c r="F62" s="6">
        <v>1400</v>
      </c>
      <c r="G62" s="6">
        <v>4200</v>
      </c>
    </row>
    <row r="63" spans="1:7" ht="15.75">
      <c r="A63" s="207" t="s">
        <v>69</v>
      </c>
      <c r="B63" s="208"/>
      <c r="C63" s="208"/>
      <c r="D63" s="209"/>
      <c r="E63" s="9">
        <v>287</v>
      </c>
      <c r="F63" s="9"/>
      <c r="G63" s="9">
        <v>3000978</v>
      </c>
    </row>
    <row r="65" spans="1:8" ht="18">
      <c r="A65" s="225" t="s">
        <v>358</v>
      </c>
      <c r="B65" s="225"/>
      <c r="C65" s="225"/>
      <c r="D65" s="225"/>
      <c r="E65" s="225"/>
      <c r="F65" s="225"/>
      <c r="G65" s="225"/>
      <c r="H65" s="225"/>
    </row>
    <row r="66" spans="1:8" ht="18">
      <c r="A66" s="214" t="s">
        <v>70</v>
      </c>
      <c r="B66" s="216" t="s">
        <v>71</v>
      </c>
      <c r="C66" s="216" t="s">
        <v>359</v>
      </c>
      <c r="D66" s="217" t="s">
        <v>72</v>
      </c>
      <c r="E66" s="216" t="s">
        <v>3</v>
      </c>
      <c r="F66" s="218" t="s">
        <v>5</v>
      </c>
      <c r="G66" s="219" t="s">
        <v>360</v>
      </c>
      <c r="H66" s="220"/>
    </row>
    <row r="67" spans="1:8" ht="30">
      <c r="A67" s="215"/>
      <c r="B67" s="216"/>
      <c r="C67" s="216"/>
      <c r="D67" s="217"/>
      <c r="E67" s="216"/>
      <c r="F67" s="218"/>
      <c r="G67" s="142" t="s">
        <v>73</v>
      </c>
      <c r="H67" s="137" t="s">
        <v>74</v>
      </c>
    </row>
    <row r="68" spans="1:8">
      <c r="A68" s="10">
        <v>1</v>
      </c>
      <c r="B68" s="11" t="s">
        <v>75</v>
      </c>
      <c r="C68" s="11"/>
      <c r="D68" s="12">
        <v>1978</v>
      </c>
      <c r="E68" s="13" t="s">
        <v>9</v>
      </c>
      <c r="F68" s="14">
        <v>42999</v>
      </c>
      <c r="G68" s="12">
        <v>1</v>
      </c>
      <c r="H68" s="143">
        <v>42999</v>
      </c>
    </row>
    <row r="69" spans="1:8">
      <c r="A69" s="15">
        <v>2</v>
      </c>
      <c r="B69" s="16" t="s">
        <v>76</v>
      </c>
      <c r="C69" s="16"/>
      <c r="D69" s="13">
        <v>1978</v>
      </c>
      <c r="E69" s="13" t="s">
        <v>9</v>
      </c>
      <c r="F69" s="14">
        <v>3988</v>
      </c>
      <c r="G69" s="13">
        <v>1</v>
      </c>
      <c r="H69" s="143">
        <v>3988</v>
      </c>
    </row>
    <row r="70" spans="1:8">
      <c r="A70" s="10">
        <v>3</v>
      </c>
      <c r="B70" s="16" t="s">
        <v>77</v>
      </c>
      <c r="C70" s="16"/>
      <c r="D70" s="13">
        <v>2011</v>
      </c>
      <c r="E70" s="13" t="s">
        <v>9</v>
      </c>
      <c r="F70" s="14">
        <v>150000</v>
      </c>
      <c r="G70" s="13">
        <v>1</v>
      </c>
      <c r="H70" s="143">
        <v>150000</v>
      </c>
    </row>
    <row r="71" spans="1:8">
      <c r="A71" s="15">
        <v>4</v>
      </c>
      <c r="B71" s="16" t="s">
        <v>77</v>
      </c>
      <c r="C71" s="16"/>
      <c r="D71" s="13">
        <v>2011</v>
      </c>
      <c r="E71" s="13" t="s">
        <v>9</v>
      </c>
      <c r="F71" s="14">
        <v>100000</v>
      </c>
      <c r="G71" s="13">
        <v>1</v>
      </c>
      <c r="H71" s="143">
        <v>100000</v>
      </c>
    </row>
    <row r="72" spans="1:8">
      <c r="A72" s="10">
        <v>5</v>
      </c>
      <c r="B72" s="16" t="s">
        <v>78</v>
      </c>
      <c r="C72" s="16"/>
      <c r="D72" s="13">
        <v>2005</v>
      </c>
      <c r="E72" s="13" t="s">
        <v>9</v>
      </c>
      <c r="F72" s="14">
        <v>128400</v>
      </c>
      <c r="G72" s="13">
        <v>1</v>
      </c>
      <c r="H72" s="143">
        <v>128400</v>
      </c>
    </row>
    <row r="73" spans="1:8">
      <c r="A73" s="15">
        <v>6</v>
      </c>
      <c r="B73" s="16" t="s">
        <v>79</v>
      </c>
      <c r="C73" s="16"/>
      <c r="D73" s="13">
        <v>2014</v>
      </c>
      <c r="E73" s="13" t="s">
        <v>9</v>
      </c>
      <c r="F73" s="14">
        <v>20000</v>
      </c>
      <c r="G73" s="13">
        <v>1</v>
      </c>
      <c r="H73" s="143">
        <v>20000</v>
      </c>
    </row>
    <row r="74" spans="1:8">
      <c r="A74" s="10">
        <v>7</v>
      </c>
      <c r="B74" s="17" t="s">
        <v>80</v>
      </c>
      <c r="C74" s="17"/>
      <c r="D74" s="12">
        <v>1980</v>
      </c>
      <c r="E74" s="13" t="s">
        <v>9</v>
      </c>
      <c r="F74" s="18">
        <v>1039</v>
      </c>
      <c r="G74" s="144">
        <v>1</v>
      </c>
      <c r="H74" s="143">
        <v>1039</v>
      </c>
    </row>
    <row r="75" spans="1:8">
      <c r="A75" s="15">
        <v>8</v>
      </c>
      <c r="B75" s="17" t="s">
        <v>81</v>
      </c>
      <c r="C75" s="17"/>
      <c r="D75" s="12">
        <v>2005</v>
      </c>
      <c r="E75" s="13" t="s">
        <v>9</v>
      </c>
      <c r="F75" s="18">
        <v>6125</v>
      </c>
      <c r="G75" s="144">
        <v>10</v>
      </c>
      <c r="H75" s="143">
        <v>61250</v>
      </c>
    </row>
    <row r="76" spans="1:8">
      <c r="A76" s="10">
        <v>9</v>
      </c>
      <c r="B76" s="17" t="s">
        <v>82</v>
      </c>
      <c r="C76" s="17"/>
      <c r="D76" s="12">
        <v>1978</v>
      </c>
      <c r="E76" s="13" t="s">
        <v>9</v>
      </c>
      <c r="F76" s="18">
        <v>350</v>
      </c>
      <c r="G76" s="144">
        <v>1</v>
      </c>
      <c r="H76" s="143">
        <v>350</v>
      </c>
    </row>
    <row r="77" spans="1:8">
      <c r="A77" s="15">
        <v>10</v>
      </c>
      <c r="B77" s="17" t="s">
        <v>83</v>
      </c>
      <c r="C77" s="17"/>
      <c r="D77" s="12">
        <v>1978</v>
      </c>
      <c r="E77" s="13" t="s">
        <v>84</v>
      </c>
      <c r="F77" s="18">
        <v>2800</v>
      </c>
      <c r="G77" s="144">
        <v>22</v>
      </c>
      <c r="H77" s="143">
        <v>61600</v>
      </c>
    </row>
    <row r="78" spans="1:8">
      <c r="A78" s="10">
        <v>11</v>
      </c>
      <c r="B78" s="17" t="s">
        <v>85</v>
      </c>
      <c r="C78" s="17"/>
      <c r="D78" s="12">
        <v>1978</v>
      </c>
      <c r="E78" s="13" t="s">
        <v>84</v>
      </c>
      <c r="F78" s="18">
        <v>1794</v>
      </c>
      <c r="G78" s="144">
        <v>17</v>
      </c>
      <c r="H78" s="143">
        <v>30498</v>
      </c>
    </row>
    <row r="79" spans="1:8">
      <c r="A79" s="15">
        <v>12</v>
      </c>
      <c r="B79" s="17" t="s">
        <v>86</v>
      </c>
      <c r="C79" s="17"/>
      <c r="D79" s="12">
        <v>1978</v>
      </c>
      <c r="E79" s="13" t="s">
        <v>9</v>
      </c>
      <c r="F79" s="18">
        <v>117</v>
      </c>
      <c r="G79" s="144">
        <v>7</v>
      </c>
      <c r="H79" s="143">
        <v>819</v>
      </c>
    </row>
    <row r="80" spans="1:8">
      <c r="A80" s="10">
        <v>13</v>
      </c>
      <c r="B80" s="17" t="s">
        <v>87</v>
      </c>
      <c r="C80" s="17"/>
      <c r="D80" s="12">
        <v>1978</v>
      </c>
      <c r="E80" s="13" t="s">
        <v>9</v>
      </c>
      <c r="F80" s="18">
        <v>9750</v>
      </c>
      <c r="G80" s="144">
        <v>1</v>
      </c>
      <c r="H80" s="143">
        <v>9750</v>
      </c>
    </row>
    <row r="81" spans="1:8">
      <c r="A81" s="15">
        <v>14</v>
      </c>
      <c r="B81" s="17" t="s">
        <v>88</v>
      </c>
      <c r="C81" s="17"/>
      <c r="D81" s="12">
        <v>1978</v>
      </c>
      <c r="E81" s="13" t="s">
        <v>9</v>
      </c>
      <c r="F81" s="18">
        <v>5000</v>
      </c>
      <c r="G81" s="144">
        <v>4</v>
      </c>
      <c r="H81" s="143">
        <v>20000</v>
      </c>
    </row>
    <row r="82" spans="1:8">
      <c r="A82" s="10">
        <v>15</v>
      </c>
      <c r="B82" s="17" t="s">
        <v>89</v>
      </c>
      <c r="C82" s="17"/>
      <c r="D82" s="12">
        <v>1978</v>
      </c>
      <c r="E82" s="13" t="s">
        <v>9</v>
      </c>
      <c r="F82" s="18">
        <v>5000</v>
      </c>
      <c r="G82" s="144">
        <v>4</v>
      </c>
      <c r="H82" s="143">
        <v>20000</v>
      </c>
    </row>
    <row r="83" spans="1:8">
      <c r="A83" s="15">
        <v>16</v>
      </c>
      <c r="B83" s="17" t="s">
        <v>90</v>
      </c>
      <c r="C83" s="17"/>
      <c r="D83" s="12">
        <v>1978</v>
      </c>
      <c r="E83" s="13" t="s">
        <v>9</v>
      </c>
      <c r="F83" s="18">
        <v>500</v>
      </c>
      <c r="G83" s="144">
        <v>2</v>
      </c>
      <c r="H83" s="143">
        <v>1000</v>
      </c>
    </row>
    <row r="84" spans="1:8">
      <c r="A84" s="10">
        <v>17</v>
      </c>
      <c r="B84" s="17" t="s">
        <v>91</v>
      </c>
      <c r="C84" s="17"/>
      <c r="D84" s="12">
        <v>1978</v>
      </c>
      <c r="E84" s="13" t="s">
        <v>9</v>
      </c>
      <c r="F84" s="18">
        <v>560</v>
      </c>
      <c r="G84" s="144">
        <v>30</v>
      </c>
      <c r="H84" s="143">
        <v>16800</v>
      </c>
    </row>
    <row r="85" spans="1:8">
      <c r="A85" s="15">
        <v>18</v>
      </c>
      <c r="B85" s="11" t="s">
        <v>92</v>
      </c>
      <c r="C85" s="11"/>
      <c r="D85" s="12">
        <v>1978</v>
      </c>
      <c r="E85" s="13" t="s">
        <v>9</v>
      </c>
      <c r="F85" s="18">
        <v>5253</v>
      </c>
      <c r="G85" s="12">
        <v>1</v>
      </c>
      <c r="H85" s="143">
        <v>5253</v>
      </c>
    </row>
    <row r="86" spans="1:8">
      <c r="A86" s="10">
        <v>19</v>
      </c>
      <c r="B86" s="11" t="s">
        <v>93</v>
      </c>
      <c r="C86" s="11"/>
      <c r="D86" s="12">
        <v>1978</v>
      </c>
      <c r="E86" s="13" t="s">
        <v>84</v>
      </c>
      <c r="F86" s="18">
        <v>271</v>
      </c>
      <c r="G86" s="12">
        <v>33</v>
      </c>
      <c r="H86" s="143">
        <v>8943</v>
      </c>
    </row>
    <row r="87" spans="1:8">
      <c r="A87" s="15">
        <v>20</v>
      </c>
      <c r="B87" s="145" t="s">
        <v>94</v>
      </c>
      <c r="C87" s="145"/>
      <c r="D87" s="12">
        <v>2018</v>
      </c>
      <c r="E87" s="13" t="s">
        <v>58</v>
      </c>
      <c r="F87" s="18">
        <v>2310</v>
      </c>
      <c r="G87" s="12">
        <v>30</v>
      </c>
      <c r="H87" s="143">
        <v>69300</v>
      </c>
    </row>
    <row r="88" spans="1:8">
      <c r="A88" s="10">
        <v>21</v>
      </c>
      <c r="B88" s="145" t="s">
        <v>95</v>
      </c>
      <c r="C88" s="145"/>
      <c r="D88" s="12">
        <v>2018</v>
      </c>
      <c r="E88" s="13" t="s">
        <v>9</v>
      </c>
      <c r="F88" s="18">
        <v>300</v>
      </c>
      <c r="G88" s="12">
        <v>10</v>
      </c>
      <c r="H88" s="143">
        <v>3000</v>
      </c>
    </row>
    <row r="89" spans="1:8" ht="28.5">
      <c r="A89" s="15">
        <v>22</v>
      </c>
      <c r="B89" s="145" t="s">
        <v>96</v>
      </c>
      <c r="C89" s="145"/>
      <c r="D89" s="12">
        <v>2018</v>
      </c>
      <c r="E89" s="13" t="s">
        <v>9</v>
      </c>
      <c r="F89" s="18">
        <v>5300</v>
      </c>
      <c r="G89" s="12">
        <v>1</v>
      </c>
      <c r="H89" s="143">
        <v>5300</v>
      </c>
    </row>
    <row r="90" spans="1:8" ht="28.5">
      <c r="A90" s="10">
        <v>23</v>
      </c>
      <c r="B90" s="145" t="s">
        <v>97</v>
      </c>
      <c r="C90" s="145"/>
      <c r="D90" s="12">
        <v>2018</v>
      </c>
      <c r="E90" s="13" t="s">
        <v>9</v>
      </c>
      <c r="F90" s="18">
        <v>750</v>
      </c>
      <c r="G90" s="12">
        <v>75</v>
      </c>
      <c r="H90" s="143">
        <v>56250</v>
      </c>
    </row>
    <row r="91" spans="1:8">
      <c r="A91" s="235" t="s">
        <v>98</v>
      </c>
      <c r="B91" s="236"/>
      <c r="C91" s="236"/>
      <c r="D91" s="236"/>
      <c r="E91" s="237"/>
      <c r="F91" s="19"/>
      <c r="G91" s="146">
        <f>SUM(G68:G90)</f>
        <v>255</v>
      </c>
      <c r="H91" s="147">
        <f>SUM(H68:H90)</f>
        <v>816539</v>
      </c>
    </row>
    <row r="93" spans="1:8" ht="24.75" customHeight="1">
      <c r="A93" s="238" t="s">
        <v>346</v>
      </c>
      <c r="B93" s="210"/>
      <c r="C93" s="210"/>
      <c r="D93" s="210"/>
      <c r="E93" s="210"/>
      <c r="F93" s="210"/>
      <c r="G93" s="210"/>
      <c r="H93" s="210"/>
    </row>
    <row r="94" spans="1:8">
      <c r="A94" s="239" t="s">
        <v>70</v>
      </c>
      <c r="B94" s="202" t="s">
        <v>99</v>
      </c>
      <c r="C94" s="202" t="s">
        <v>100</v>
      </c>
      <c r="D94" s="202" t="s">
        <v>101</v>
      </c>
      <c r="E94" s="202" t="s">
        <v>3</v>
      </c>
      <c r="F94" s="202" t="s">
        <v>102</v>
      </c>
      <c r="G94" s="212" t="s">
        <v>103</v>
      </c>
      <c r="H94" s="213"/>
    </row>
    <row r="95" spans="1:8" ht="54" customHeight="1">
      <c r="A95" s="239"/>
      <c r="B95" s="203"/>
      <c r="C95" s="203"/>
      <c r="D95" s="203"/>
      <c r="E95" s="203"/>
      <c r="F95" s="203"/>
      <c r="G95" s="138" t="s">
        <v>104</v>
      </c>
      <c r="H95" s="138" t="s">
        <v>105</v>
      </c>
    </row>
    <row r="96" spans="1:8" ht="15.75">
      <c r="A96" s="20">
        <v>1</v>
      </c>
      <c r="B96" s="21" t="s">
        <v>106</v>
      </c>
      <c r="C96" s="22"/>
      <c r="D96" s="22">
        <v>1980</v>
      </c>
      <c r="E96" s="22" t="s">
        <v>107</v>
      </c>
      <c r="F96" s="23">
        <v>493</v>
      </c>
      <c r="G96" s="22">
        <v>4</v>
      </c>
      <c r="H96" s="23">
        <v>1972</v>
      </c>
    </row>
    <row r="97" spans="1:8" ht="15.75">
      <c r="A97" s="24">
        <v>2</v>
      </c>
      <c r="B97" s="21" t="s">
        <v>108</v>
      </c>
      <c r="C97" s="22"/>
      <c r="D97" s="22">
        <v>1980</v>
      </c>
      <c r="E97" s="22" t="s">
        <v>9</v>
      </c>
      <c r="F97" s="23">
        <v>500</v>
      </c>
      <c r="G97" s="22">
        <v>3</v>
      </c>
      <c r="H97" s="23">
        <v>1500</v>
      </c>
    </row>
    <row r="98" spans="1:8" ht="15.75">
      <c r="A98" s="24">
        <v>3</v>
      </c>
      <c r="B98" s="21" t="s">
        <v>77</v>
      </c>
      <c r="C98" s="22"/>
      <c r="D98" s="22">
        <v>2005</v>
      </c>
      <c r="E98" s="22" t="s">
        <v>9</v>
      </c>
      <c r="F98" s="23">
        <v>100000</v>
      </c>
      <c r="G98" s="22">
        <v>1</v>
      </c>
      <c r="H98" s="23">
        <v>100000</v>
      </c>
    </row>
    <row r="99" spans="1:8" ht="15.75">
      <c r="A99" s="20">
        <v>4</v>
      </c>
      <c r="B99" s="21" t="s">
        <v>109</v>
      </c>
      <c r="C99" s="22"/>
      <c r="D99" s="22">
        <v>2007</v>
      </c>
      <c r="E99" s="22" t="s">
        <v>9</v>
      </c>
      <c r="F99" s="23">
        <v>10000</v>
      </c>
      <c r="G99" s="22">
        <v>1</v>
      </c>
      <c r="H99" s="23">
        <v>10000</v>
      </c>
    </row>
    <row r="100" spans="1:8" ht="15.75">
      <c r="A100" s="24">
        <v>5</v>
      </c>
      <c r="B100" s="21" t="s">
        <v>110</v>
      </c>
      <c r="C100" s="22"/>
      <c r="D100" s="22">
        <v>2009</v>
      </c>
      <c r="E100" s="22" t="s">
        <v>9</v>
      </c>
      <c r="F100" s="23">
        <v>8125</v>
      </c>
      <c r="G100" s="22">
        <v>12</v>
      </c>
      <c r="H100" s="23">
        <v>97500</v>
      </c>
    </row>
    <row r="101" spans="1:8" ht="15.75">
      <c r="A101" s="24">
        <v>6</v>
      </c>
      <c r="B101" s="21" t="s">
        <v>111</v>
      </c>
      <c r="C101" s="22"/>
      <c r="D101" s="22">
        <v>2009</v>
      </c>
      <c r="E101" s="22" t="s">
        <v>9</v>
      </c>
      <c r="F101" s="23">
        <v>26650</v>
      </c>
      <c r="G101" s="22">
        <v>1</v>
      </c>
      <c r="H101" s="23">
        <v>26650</v>
      </c>
    </row>
    <row r="102" spans="1:8" ht="15.75">
      <c r="A102" s="20">
        <v>7</v>
      </c>
      <c r="B102" s="21" t="s">
        <v>106</v>
      </c>
      <c r="C102" s="22"/>
      <c r="D102" s="22">
        <v>2009</v>
      </c>
      <c r="E102" s="22" t="s">
        <v>9</v>
      </c>
      <c r="F102" s="23">
        <v>32500</v>
      </c>
      <c r="G102" s="22">
        <v>1</v>
      </c>
      <c r="H102" s="23">
        <v>32500</v>
      </c>
    </row>
    <row r="103" spans="1:8" ht="15.75">
      <c r="A103" s="24">
        <v>8</v>
      </c>
      <c r="B103" s="21" t="s">
        <v>112</v>
      </c>
      <c r="C103" s="22"/>
      <c r="D103" s="22">
        <v>2009</v>
      </c>
      <c r="E103" s="22" t="s">
        <v>9</v>
      </c>
      <c r="F103" s="23">
        <v>10000</v>
      </c>
      <c r="G103" s="22">
        <v>1</v>
      </c>
      <c r="H103" s="23">
        <v>10000</v>
      </c>
    </row>
    <row r="104" spans="1:8" ht="15.75">
      <c r="A104" s="20">
        <v>9</v>
      </c>
      <c r="B104" s="21" t="s">
        <v>113</v>
      </c>
      <c r="C104" s="22"/>
      <c r="D104" s="22">
        <v>2009</v>
      </c>
      <c r="E104" s="22" t="s">
        <v>9</v>
      </c>
      <c r="F104" s="23">
        <v>11050</v>
      </c>
      <c r="G104" s="22">
        <v>2</v>
      </c>
      <c r="H104" s="23">
        <v>22100</v>
      </c>
    </row>
    <row r="105" spans="1:8" ht="15.75">
      <c r="A105" s="24">
        <v>10</v>
      </c>
      <c r="B105" s="21" t="s">
        <v>114</v>
      </c>
      <c r="C105" s="22"/>
      <c r="D105" s="22">
        <v>2010</v>
      </c>
      <c r="E105" s="22" t="s">
        <v>9</v>
      </c>
      <c r="F105" s="23">
        <v>16000</v>
      </c>
      <c r="G105" s="22">
        <v>3</v>
      </c>
      <c r="H105" s="23">
        <v>48000</v>
      </c>
    </row>
    <row r="106" spans="1:8" ht="15.75">
      <c r="A106" s="24">
        <v>11</v>
      </c>
      <c r="B106" s="21" t="s">
        <v>115</v>
      </c>
      <c r="C106" s="22"/>
      <c r="D106" s="22">
        <v>2011</v>
      </c>
      <c r="E106" s="22" t="s">
        <v>9</v>
      </c>
      <c r="F106" s="23">
        <v>100000</v>
      </c>
      <c r="G106" s="22">
        <v>1</v>
      </c>
      <c r="H106" s="23">
        <v>100000</v>
      </c>
    </row>
    <row r="107" spans="1:8" ht="15.75">
      <c r="A107" s="20">
        <v>12</v>
      </c>
      <c r="B107" s="21" t="s">
        <v>116</v>
      </c>
      <c r="C107" s="22"/>
      <c r="D107" s="22">
        <v>2011</v>
      </c>
      <c r="E107" s="22" t="s">
        <v>9</v>
      </c>
      <c r="F107" s="23">
        <v>25000</v>
      </c>
      <c r="G107" s="22">
        <v>1</v>
      </c>
      <c r="H107" s="23">
        <v>25000</v>
      </c>
    </row>
    <row r="108" spans="1:8" ht="15.75">
      <c r="A108" s="24">
        <v>13</v>
      </c>
      <c r="B108" s="21" t="s">
        <v>117</v>
      </c>
      <c r="C108" s="22"/>
      <c r="D108" s="22">
        <v>2011</v>
      </c>
      <c r="E108" s="22" t="s">
        <v>9</v>
      </c>
      <c r="F108" s="23">
        <v>40000</v>
      </c>
      <c r="G108" s="22">
        <v>1</v>
      </c>
      <c r="H108" s="23">
        <v>40000</v>
      </c>
    </row>
    <row r="109" spans="1:8" ht="15.75">
      <c r="A109" s="24">
        <v>14</v>
      </c>
      <c r="B109" s="21" t="s">
        <v>118</v>
      </c>
      <c r="C109" s="22"/>
      <c r="D109" s="22">
        <v>2011</v>
      </c>
      <c r="E109" s="22" t="s">
        <v>9</v>
      </c>
      <c r="F109" s="23">
        <v>27300</v>
      </c>
      <c r="G109" s="22">
        <v>1</v>
      </c>
      <c r="H109" s="23">
        <v>27300</v>
      </c>
    </row>
    <row r="110" spans="1:8" ht="15.75">
      <c r="A110" s="20">
        <v>15</v>
      </c>
      <c r="B110" s="21" t="s">
        <v>119</v>
      </c>
      <c r="C110" s="22"/>
      <c r="D110" s="22">
        <v>2011</v>
      </c>
      <c r="E110" s="22" t="s">
        <v>9</v>
      </c>
      <c r="F110" s="23">
        <v>14950</v>
      </c>
      <c r="G110" s="22">
        <v>2</v>
      </c>
      <c r="H110" s="23">
        <v>29900</v>
      </c>
    </row>
    <row r="111" spans="1:8" ht="15.75">
      <c r="A111" s="24">
        <v>16</v>
      </c>
      <c r="B111" s="21" t="s">
        <v>120</v>
      </c>
      <c r="C111" s="22"/>
      <c r="D111" s="22">
        <v>2011</v>
      </c>
      <c r="E111" s="22" t="s">
        <v>9</v>
      </c>
      <c r="F111" s="23">
        <v>39000</v>
      </c>
      <c r="G111" s="22">
        <v>1</v>
      </c>
      <c r="H111" s="23">
        <v>39000</v>
      </c>
    </row>
    <row r="112" spans="1:8" ht="15.75">
      <c r="A112" s="20">
        <v>17</v>
      </c>
      <c r="B112" s="21" t="s">
        <v>121</v>
      </c>
      <c r="C112" s="22"/>
      <c r="D112" s="22">
        <v>2011</v>
      </c>
      <c r="E112" s="22" t="s">
        <v>9</v>
      </c>
      <c r="F112" s="23">
        <v>4224</v>
      </c>
      <c r="G112" s="22">
        <v>1</v>
      </c>
      <c r="H112" s="23">
        <v>4224</v>
      </c>
    </row>
    <row r="113" spans="1:8" ht="15.75">
      <c r="A113" s="24">
        <v>18</v>
      </c>
      <c r="B113" s="21" t="s">
        <v>122</v>
      </c>
      <c r="C113" s="22"/>
      <c r="D113" s="22">
        <v>2011</v>
      </c>
      <c r="E113" s="22" t="s">
        <v>9</v>
      </c>
      <c r="F113" s="23">
        <v>51200</v>
      </c>
      <c r="G113" s="22">
        <v>1</v>
      </c>
      <c r="H113" s="23">
        <v>51200</v>
      </c>
    </row>
    <row r="114" spans="1:8" ht="15.75">
      <c r="A114" s="24">
        <v>19</v>
      </c>
      <c r="B114" s="21" t="s">
        <v>123</v>
      </c>
      <c r="C114" s="22"/>
      <c r="D114" s="22">
        <v>1975</v>
      </c>
      <c r="E114" s="22" t="s">
        <v>9</v>
      </c>
      <c r="F114" s="23">
        <v>38</v>
      </c>
      <c r="G114" s="22">
        <v>1</v>
      </c>
      <c r="H114" s="23">
        <v>38</v>
      </c>
    </row>
    <row r="115" spans="1:8" ht="15.75">
      <c r="A115" s="20">
        <v>20</v>
      </c>
      <c r="B115" s="21" t="s">
        <v>124</v>
      </c>
      <c r="C115" s="22"/>
      <c r="D115" s="22">
        <v>1975</v>
      </c>
      <c r="E115" s="22" t="s">
        <v>9</v>
      </c>
      <c r="F115" s="23">
        <v>500</v>
      </c>
      <c r="G115" s="22">
        <v>1</v>
      </c>
      <c r="H115" s="23">
        <v>500</v>
      </c>
    </row>
    <row r="116" spans="1:8" ht="15.75">
      <c r="A116" s="24">
        <v>21</v>
      </c>
      <c r="B116" s="21" t="s">
        <v>125</v>
      </c>
      <c r="C116" s="22"/>
      <c r="D116" s="22">
        <v>1975</v>
      </c>
      <c r="E116" s="22" t="s">
        <v>9</v>
      </c>
      <c r="F116" s="23">
        <v>500</v>
      </c>
      <c r="G116" s="22">
        <v>3</v>
      </c>
      <c r="H116" s="23">
        <v>1500</v>
      </c>
    </row>
    <row r="117" spans="1:8" ht="15.75">
      <c r="A117" s="24">
        <v>22</v>
      </c>
      <c r="B117" s="21" t="s">
        <v>126</v>
      </c>
      <c r="C117" s="22"/>
      <c r="D117" s="22">
        <v>1975</v>
      </c>
      <c r="E117" s="22" t="s">
        <v>107</v>
      </c>
      <c r="F117" s="23">
        <v>500</v>
      </c>
      <c r="G117" s="22">
        <v>1</v>
      </c>
      <c r="H117" s="23">
        <v>500</v>
      </c>
    </row>
    <row r="118" spans="1:8" ht="15.75">
      <c r="A118" s="20">
        <v>23</v>
      </c>
      <c r="B118" s="21" t="s">
        <v>127</v>
      </c>
      <c r="C118" s="22"/>
      <c r="D118" s="22">
        <v>1975</v>
      </c>
      <c r="E118" s="22" t="s">
        <v>9</v>
      </c>
      <c r="F118" s="23">
        <v>500</v>
      </c>
      <c r="G118" s="22">
        <v>1</v>
      </c>
      <c r="H118" s="23">
        <v>500</v>
      </c>
    </row>
    <row r="119" spans="1:8" ht="15.75">
      <c r="A119" s="24">
        <v>24</v>
      </c>
      <c r="B119" s="21" t="s">
        <v>128</v>
      </c>
      <c r="C119" s="22"/>
      <c r="D119" s="22">
        <v>1975</v>
      </c>
      <c r="E119" s="22" t="s">
        <v>9</v>
      </c>
      <c r="F119" s="23">
        <v>500</v>
      </c>
      <c r="G119" s="22">
        <v>1</v>
      </c>
      <c r="H119" s="23">
        <v>500</v>
      </c>
    </row>
    <row r="120" spans="1:8" ht="15.75">
      <c r="A120" s="20">
        <v>25</v>
      </c>
      <c r="B120" s="21" t="s">
        <v>129</v>
      </c>
      <c r="C120" s="22"/>
      <c r="D120" s="22">
        <v>1975</v>
      </c>
      <c r="E120" s="22" t="s">
        <v>9</v>
      </c>
      <c r="F120" s="23">
        <v>500</v>
      </c>
      <c r="G120" s="22">
        <v>4</v>
      </c>
      <c r="H120" s="23">
        <v>2000</v>
      </c>
    </row>
    <row r="121" spans="1:8" ht="15.75">
      <c r="A121" s="24">
        <v>26</v>
      </c>
      <c r="B121" s="21" t="s">
        <v>123</v>
      </c>
      <c r="C121" s="22"/>
      <c r="D121" s="22">
        <v>1970</v>
      </c>
      <c r="E121" s="22" t="s">
        <v>9</v>
      </c>
      <c r="F121" s="23">
        <v>500</v>
      </c>
      <c r="G121" s="22">
        <v>134</v>
      </c>
      <c r="H121" s="23">
        <v>67000</v>
      </c>
    </row>
    <row r="122" spans="1:8" ht="15.75">
      <c r="A122" s="24">
        <v>27</v>
      </c>
      <c r="B122" s="21" t="s">
        <v>130</v>
      </c>
      <c r="C122" s="22"/>
      <c r="D122" s="22">
        <v>1970</v>
      </c>
      <c r="E122" s="22" t="s">
        <v>9</v>
      </c>
      <c r="F122" s="23">
        <v>9473</v>
      </c>
      <c r="G122" s="22">
        <v>1</v>
      </c>
      <c r="H122" s="23">
        <v>9473</v>
      </c>
    </row>
    <row r="123" spans="1:8" ht="15.75">
      <c r="A123" s="20">
        <v>28</v>
      </c>
      <c r="B123" s="21" t="s">
        <v>131</v>
      </c>
      <c r="C123" s="22"/>
      <c r="D123" s="22">
        <v>1990</v>
      </c>
      <c r="E123" s="22" t="s">
        <v>9</v>
      </c>
      <c r="F123" s="23">
        <v>2000</v>
      </c>
      <c r="G123" s="22">
        <v>1</v>
      </c>
      <c r="H123" s="23">
        <v>2000</v>
      </c>
    </row>
    <row r="124" spans="1:8" ht="15.75">
      <c r="A124" s="24">
        <v>29</v>
      </c>
      <c r="B124" s="21" t="s">
        <v>124</v>
      </c>
      <c r="C124" s="22"/>
      <c r="D124" s="22">
        <v>1970</v>
      </c>
      <c r="E124" s="22" t="s">
        <v>9</v>
      </c>
      <c r="F124" s="23">
        <v>2000</v>
      </c>
      <c r="G124" s="22">
        <v>1</v>
      </c>
      <c r="H124" s="23">
        <v>2000</v>
      </c>
    </row>
    <row r="125" spans="1:8" ht="15.75">
      <c r="A125" s="24">
        <v>30</v>
      </c>
      <c r="B125" s="21" t="s">
        <v>132</v>
      </c>
      <c r="C125" s="22"/>
      <c r="D125" s="22">
        <v>1990</v>
      </c>
      <c r="E125" s="22" t="s">
        <v>9</v>
      </c>
      <c r="F125" s="23">
        <v>502</v>
      </c>
      <c r="G125" s="22">
        <v>1</v>
      </c>
      <c r="H125" s="23">
        <v>502</v>
      </c>
    </row>
    <row r="126" spans="1:8" ht="15.75">
      <c r="A126" s="20">
        <v>31</v>
      </c>
      <c r="B126" s="148" t="s">
        <v>133</v>
      </c>
      <c r="C126" s="150"/>
      <c r="D126" s="22">
        <v>2018</v>
      </c>
      <c r="E126" s="22" t="s">
        <v>58</v>
      </c>
      <c r="F126" s="23">
        <v>2310</v>
      </c>
      <c r="G126" s="22">
        <v>30</v>
      </c>
      <c r="H126" s="23">
        <v>69300</v>
      </c>
    </row>
    <row r="127" spans="1:8" ht="30.75">
      <c r="A127" s="24">
        <v>32</v>
      </c>
      <c r="B127" s="149" t="s">
        <v>95</v>
      </c>
      <c r="C127" s="151"/>
      <c r="D127" s="22">
        <v>2018</v>
      </c>
      <c r="E127" s="22" t="s">
        <v>9</v>
      </c>
      <c r="F127" s="23">
        <v>300</v>
      </c>
      <c r="G127" s="22">
        <v>10</v>
      </c>
      <c r="H127" s="23">
        <v>3000</v>
      </c>
    </row>
    <row r="128" spans="1:8" ht="15.75" customHeight="1">
      <c r="A128" s="20">
        <v>33</v>
      </c>
      <c r="B128" s="149" t="s">
        <v>96</v>
      </c>
      <c r="C128" s="151"/>
      <c r="D128" s="22">
        <v>2018</v>
      </c>
      <c r="E128" s="22" t="s">
        <v>9</v>
      </c>
      <c r="F128" s="23">
        <v>5300</v>
      </c>
      <c r="G128" s="22">
        <v>1</v>
      </c>
      <c r="H128" s="23">
        <v>5300</v>
      </c>
    </row>
    <row r="129" spans="1:9" ht="15.75" customHeight="1">
      <c r="A129" s="24">
        <v>34</v>
      </c>
      <c r="B129" s="149" t="s">
        <v>97</v>
      </c>
      <c r="C129" s="151"/>
      <c r="D129" s="22">
        <v>2018</v>
      </c>
      <c r="E129" s="22" t="s">
        <v>9</v>
      </c>
      <c r="F129" s="23">
        <v>750</v>
      </c>
      <c r="G129" s="22">
        <v>75</v>
      </c>
      <c r="H129" s="23">
        <v>56250</v>
      </c>
    </row>
    <row r="130" spans="1:9" ht="15.75">
      <c r="A130" s="24">
        <v>35</v>
      </c>
      <c r="B130" s="149" t="s">
        <v>134</v>
      </c>
      <c r="C130" s="151"/>
      <c r="D130" s="22">
        <v>2019</v>
      </c>
      <c r="E130" s="22" t="s">
        <v>9</v>
      </c>
      <c r="F130" s="23">
        <v>35000</v>
      </c>
      <c r="G130" s="22">
        <v>2</v>
      </c>
      <c r="H130" s="23">
        <v>70000</v>
      </c>
    </row>
    <row r="131" spans="1:9" ht="15.75">
      <c r="A131" s="20">
        <v>36</v>
      </c>
      <c r="B131" s="152" t="s">
        <v>135</v>
      </c>
      <c r="C131" s="153"/>
      <c r="D131" s="25">
        <v>2012</v>
      </c>
      <c r="E131" s="25" t="s">
        <v>9</v>
      </c>
      <c r="F131" s="26">
        <v>7700</v>
      </c>
      <c r="G131" s="25">
        <v>10</v>
      </c>
      <c r="H131" s="26">
        <v>77000</v>
      </c>
    </row>
    <row r="132" spans="1:9" ht="15.75">
      <c r="A132" s="226" t="s">
        <v>98</v>
      </c>
      <c r="B132" s="227"/>
      <c r="C132" s="227"/>
      <c r="D132" s="228"/>
      <c r="E132" s="27"/>
      <c r="F132" s="28"/>
      <c r="G132" s="29">
        <f>SUM(G96:G131)</f>
        <v>316</v>
      </c>
      <c r="H132" s="28">
        <f>SUM(H96:H131)</f>
        <v>1034209</v>
      </c>
    </row>
    <row r="134" spans="1:9">
      <c r="A134" s="30"/>
      <c r="B134" s="229" t="s">
        <v>347</v>
      </c>
      <c r="C134" s="229"/>
      <c r="D134" s="229"/>
      <c r="E134" s="229"/>
      <c r="F134" s="229"/>
      <c r="G134" s="229"/>
      <c r="H134" s="229"/>
      <c r="I134" s="30"/>
    </row>
    <row r="135" spans="1:9">
      <c r="A135" s="230" t="s">
        <v>70</v>
      </c>
      <c r="B135" s="231" t="s">
        <v>99</v>
      </c>
      <c r="C135" s="231" t="s">
        <v>100</v>
      </c>
      <c r="D135" s="231" t="s">
        <v>101</v>
      </c>
      <c r="E135" s="231" t="s">
        <v>3</v>
      </c>
      <c r="F135" s="231" t="s">
        <v>102</v>
      </c>
      <c r="G135" s="233" t="s">
        <v>103</v>
      </c>
      <c r="H135" s="234"/>
      <c r="I135" s="30"/>
    </row>
    <row r="136" spans="1:9" ht="30">
      <c r="A136" s="230"/>
      <c r="B136" s="232"/>
      <c r="C136" s="232"/>
      <c r="D136" s="232"/>
      <c r="E136" s="232"/>
      <c r="F136" s="232"/>
      <c r="G136" s="139" t="s">
        <v>104</v>
      </c>
      <c r="H136" s="139" t="s">
        <v>105</v>
      </c>
      <c r="I136" s="30"/>
    </row>
    <row r="137" spans="1:9" ht="15.75">
      <c r="A137" s="20">
        <v>1</v>
      </c>
      <c r="B137" s="31" t="s">
        <v>136</v>
      </c>
      <c r="C137" s="24"/>
      <c r="D137" s="24">
        <v>1987</v>
      </c>
      <c r="E137" s="32" t="s">
        <v>9</v>
      </c>
      <c r="F137" s="33">
        <v>5000</v>
      </c>
      <c r="G137" s="24">
        <v>1</v>
      </c>
      <c r="H137" s="34">
        <v>5000</v>
      </c>
      <c r="I137" s="35"/>
    </row>
    <row r="138" spans="1:9" ht="15.75">
      <c r="A138" s="24">
        <v>2</v>
      </c>
      <c r="B138" s="31" t="s">
        <v>137</v>
      </c>
      <c r="C138" s="24"/>
      <c r="D138" s="24">
        <v>1987</v>
      </c>
      <c r="E138" s="32" t="s">
        <v>9</v>
      </c>
      <c r="F138" s="33">
        <v>1095</v>
      </c>
      <c r="G138" s="24">
        <v>1</v>
      </c>
      <c r="H138" s="34">
        <v>1095</v>
      </c>
      <c r="I138" s="36"/>
    </row>
    <row r="139" spans="1:9" ht="15.75">
      <c r="A139" s="20">
        <v>3</v>
      </c>
      <c r="B139" s="31" t="s">
        <v>138</v>
      </c>
      <c r="C139" s="24"/>
      <c r="D139" s="24">
        <v>1987</v>
      </c>
      <c r="E139" s="32" t="s">
        <v>9</v>
      </c>
      <c r="F139" s="33">
        <v>8465</v>
      </c>
      <c r="G139" s="24">
        <v>1</v>
      </c>
      <c r="H139" s="34">
        <v>8465</v>
      </c>
      <c r="I139" s="36"/>
    </row>
    <row r="140" spans="1:9" ht="15.75">
      <c r="A140" s="20">
        <v>4</v>
      </c>
      <c r="B140" s="31" t="s">
        <v>138</v>
      </c>
      <c r="C140" s="24"/>
      <c r="D140" s="24">
        <v>1987</v>
      </c>
      <c r="E140" s="32" t="s">
        <v>9</v>
      </c>
      <c r="F140" s="33">
        <v>8305</v>
      </c>
      <c r="G140" s="24">
        <v>1</v>
      </c>
      <c r="H140" s="34">
        <v>8305</v>
      </c>
      <c r="I140" s="36"/>
    </row>
    <row r="141" spans="1:9" ht="18">
      <c r="A141" s="24">
        <v>5</v>
      </c>
      <c r="B141" s="37" t="s">
        <v>139</v>
      </c>
      <c r="C141" s="38"/>
      <c r="D141" s="39">
        <v>1987</v>
      </c>
      <c r="E141" s="40" t="s">
        <v>9</v>
      </c>
      <c r="F141" s="41">
        <v>1932</v>
      </c>
      <c r="G141" s="42">
        <v>1</v>
      </c>
      <c r="H141" s="34">
        <v>1932</v>
      </c>
      <c r="I141" s="43"/>
    </row>
    <row r="142" spans="1:9" ht="18">
      <c r="A142" s="20">
        <v>6</v>
      </c>
      <c r="B142" s="37" t="s">
        <v>139</v>
      </c>
      <c r="C142" s="38"/>
      <c r="D142" s="39">
        <v>1987</v>
      </c>
      <c r="E142" s="40" t="s">
        <v>9</v>
      </c>
      <c r="F142" s="41">
        <v>1096</v>
      </c>
      <c r="G142" s="42">
        <v>1</v>
      </c>
      <c r="H142" s="34">
        <v>1096</v>
      </c>
      <c r="I142" s="43"/>
    </row>
    <row r="143" spans="1:9" ht="18">
      <c r="A143" s="20">
        <v>7</v>
      </c>
      <c r="B143" s="37" t="s">
        <v>90</v>
      </c>
      <c r="C143" s="38"/>
      <c r="D143" s="39">
        <v>1980</v>
      </c>
      <c r="E143" s="40" t="s">
        <v>9</v>
      </c>
      <c r="F143" s="41">
        <v>5000</v>
      </c>
      <c r="G143" s="42">
        <v>2</v>
      </c>
      <c r="H143" s="34">
        <v>10000</v>
      </c>
      <c r="I143" s="43"/>
    </row>
    <row r="144" spans="1:9" ht="18">
      <c r="A144" s="24">
        <v>8</v>
      </c>
      <c r="B144" s="37" t="s">
        <v>140</v>
      </c>
      <c r="C144" s="38"/>
      <c r="D144" s="39">
        <v>2008</v>
      </c>
      <c r="E144" s="40" t="s">
        <v>9</v>
      </c>
      <c r="F144" s="41">
        <v>7680</v>
      </c>
      <c r="G144" s="42">
        <v>1</v>
      </c>
      <c r="H144" s="34">
        <v>7680</v>
      </c>
      <c r="I144" s="43"/>
    </row>
    <row r="145" spans="1:9" ht="18">
      <c r="A145" s="20">
        <v>9</v>
      </c>
      <c r="B145" s="37" t="s">
        <v>141</v>
      </c>
      <c r="C145" s="38"/>
      <c r="D145" s="39">
        <v>2008</v>
      </c>
      <c r="E145" s="40" t="s">
        <v>9</v>
      </c>
      <c r="F145" s="41">
        <v>2800</v>
      </c>
      <c r="G145" s="42">
        <v>3</v>
      </c>
      <c r="H145" s="34">
        <v>8400</v>
      </c>
      <c r="I145" s="43"/>
    </row>
    <row r="146" spans="1:9" ht="18">
      <c r="A146" s="20">
        <v>10</v>
      </c>
      <c r="B146" s="37" t="s">
        <v>142</v>
      </c>
      <c r="C146" s="38"/>
      <c r="D146" s="39">
        <v>1980</v>
      </c>
      <c r="E146" s="40" t="s">
        <v>9</v>
      </c>
      <c r="F146" s="41">
        <v>11050</v>
      </c>
      <c r="G146" s="42">
        <v>1</v>
      </c>
      <c r="H146" s="34">
        <v>11050</v>
      </c>
      <c r="I146" s="43"/>
    </row>
    <row r="147" spans="1:9" ht="18">
      <c r="A147" s="24">
        <v>11</v>
      </c>
      <c r="B147" s="37" t="s">
        <v>143</v>
      </c>
      <c r="C147" s="38"/>
      <c r="D147" s="39">
        <v>1980</v>
      </c>
      <c r="E147" s="40" t="s">
        <v>58</v>
      </c>
      <c r="F147" s="41">
        <v>3200</v>
      </c>
      <c r="G147" s="42">
        <v>350</v>
      </c>
      <c r="H147" s="34">
        <v>1120000</v>
      </c>
      <c r="I147" s="43"/>
    </row>
    <row r="148" spans="1:9" ht="18">
      <c r="A148" s="20">
        <v>12</v>
      </c>
      <c r="B148" s="37" t="s">
        <v>144</v>
      </c>
      <c r="C148" s="38"/>
      <c r="D148" s="39">
        <v>1980</v>
      </c>
      <c r="E148" s="40" t="s">
        <v>9</v>
      </c>
      <c r="F148" s="41">
        <v>21000</v>
      </c>
      <c r="G148" s="42">
        <v>2</v>
      </c>
      <c r="H148" s="34">
        <v>42000</v>
      </c>
      <c r="I148" s="43"/>
    </row>
    <row r="149" spans="1:9" ht="18">
      <c r="A149" s="20">
        <v>13</v>
      </c>
      <c r="B149" s="37" t="s">
        <v>145</v>
      </c>
      <c r="C149" s="38"/>
      <c r="D149" s="39">
        <v>2005</v>
      </c>
      <c r="E149" s="40" t="s">
        <v>9</v>
      </c>
      <c r="F149" s="41">
        <v>4839</v>
      </c>
      <c r="G149" s="42">
        <v>31</v>
      </c>
      <c r="H149" s="34">
        <v>150009</v>
      </c>
      <c r="I149" s="43"/>
    </row>
    <row r="150" spans="1:9" ht="18">
      <c r="A150" s="24">
        <v>14</v>
      </c>
      <c r="B150" s="37" t="s">
        <v>79</v>
      </c>
      <c r="C150" s="38"/>
      <c r="D150" s="39">
        <v>1970</v>
      </c>
      <c r="E150" s="40" t="s">
        <v>9</v>
      </c>
      <c r="F150" s="41">
        <v>10000</v>
      </c>
      <c r="G150" s="42">
        <v>1</v>
      </c>
      <c r="H150" s="34">
        <v>10000</v>
      </c>
    </row>
    <row r="151" spans="1:9" ht="18">
      <c r="A151" s="20">
        <v>15</v>
      </c>
      <c r="B151" s="37" t="s">
        <v>146</v>
      </c>
      <c r="C151" s="38"/>
      <c r="D151" s="39">
        <v>2002</v>
      </c>
      <c r="E151" s="40" t="s">
        <v>9</v>
      </c>
      <c r="F151" s="41">
        <v>7500</v>
      </c>
      <c r="G151" s="42">
        <v>2</v>
      </c>
      <c r="H151" s="34">
        <v>15000</v>
      </c>
    </row>
    <row r="152" spans="1:9" ht="18">
      <c r="A152" s="20">
        <v>16</v>
      </c>
      <c r="B152" s="44" t="s">
        <v>85</v>
      </c>
      <c r="C152" s="38"/>
      <c r="D152" s="39">
        <v>2008</v>
      </c>
      <c r="E152" s="42" t="s">
        <v>9</v>
      </c>
      <c r="F152" s="41">
        <v>2000</v>
      </c>
      <c r="G152" s="42">
        <v>3</v>
      </c>
      <c r="H152" s="34">
        <v>6000</v>
      </c>
    </row>
    <row r="153" spans="1:9" ht="18">
      <c r="A153" s="24">
        <v>17</v>
      </c>
      <c r="B153" s="37" t="s">
        <v>79</v>
      </c>
      <c r="C153" s="38"/>
      <c r="D153" s="39">
        <v>1970</v>
      </c>
      <c r="E153" s="40" t="s">
        <v>9</v>
      </c>
      <c r="F153" s="41">
        <v>10000</v>
      </c>
      <c r="G153" s="42">
        <v>2</v>
      </c>
      <c r="H153" s="34">
        <v>40000</v>
      </c>
    </row>
    <row r="154" spans="1:9" ht="18">
      <c r="A154" s="20">
        <v>18</v>
      </c>
      <c r="B154" s="44" t="s">
        <v>147</v>
      </c>
      <c r="C154" s="38"/>
      <c r="D154" s="39">
        <v>1989</v>
      </c>
      <c r="E154" s="40" t="s">
        <v>9</v>
      </c>
      <c r="F154" s="41">
        <v>5000</v>
      </c>
      <c r="G154" s="42">
        <v>2</v>
      </c>
      <c r="H154" s="34">
        <v>10000</v>
      </c>
    </row>
    <row r="155" spans="1:9" ht="18">
      <c r="A155" s="20">
        <v>19</v>
      </c>
      <c r="B155" s="37" t="s">
        <v>148</v>
      </c>
      <c r="C155" s="38"/>
      <c r="D155" s="39">
        <v>2009</v>
      </c>
      <c r="E155" s="40" t="s">
        <v>9</v>
      </c>
      <c r="F155" s="41">
        <v>4800</v>
      </c>
      <c r="G155" s="42">
        <v>4</v>
      </c>
      <c r="H155" s="34">
        <v>19200</v>
      </c>
    </row>
    <row r="156" spans="1:9" ht="18">
      <c r="A156" s="24">
        <v>20</v>
      </c>
      <c r="B156" s="37" t="s">
        <v>106</v>
      </c>
      <c r="C156" s="38"/>
      <c r="D156" s="39">
        <v>2009</v>
      </c>
      <c r="E156" s="40" t="s">
        <v>9</v>
      </c>
      <c r="F156" s="41">
        <v>25600</v>
      </c>
      <c r="G156" s="42">
        <v>4</v>
      </c>
      <c r="H156" s="34">
        <v>102400</v>
      </c>
    </row>
    <row r="157" spans="1:9" ht="18">
      <c r="A157" s="20">
        <v>21</v>
      </c>
      <c r="B157" s="37" t="s">
        <v>149</v>
      </c>
      <c r="C157" s="38"/>
      <c r="D157" s="39">
        <v>2009</v>
      </c>
      <c r="E157" s="40" t="s">
        <v>9</v>
      </c>
      <c r="F157" s="41">
        <v>3600</v>
      </c>
      <c r="G157" s="42">
        <v>4</v>
      </c>
      <c r="H157" s="34">
        <v>14400</v>
      </c>
    </row>
    <row r="158" spans="1:9" ht="18">
      <c r="A158" s="20">
        <v>22</v>
      </c>
      <c r="B158" s="37" t="s">
        <v>150</v>
      </c>
      <c r="C158" s="38"/>
      <c r="D158" s="39">
        <v>2011</v>
      </c>
      <c r="E158" s="40" t="s">
        <v>9</v>
      </c>
      <c r="F158" s="41">
        <v>3250</v>
      </c>
      <c r="G158" s="42">
        <v>1</v>
      </c>
      <c r="H158" s="34">
        <v>3250</v>
      </c>
    </row>
    <row r="159" spans="1:9" ht="18">
      <c r="A159" s="24">
        <v>23</v>
      </c>
      <c r="B159" s="37" t="s">
        <v>78</v>
      </c>
      <c r="C159" s="38"/>
      <c r="D159" s="39">
        <v>2011</v>
      </c>
      <c r="E159" s="40" t="s">
        <v>9</v>
      </c>
      <c r="F159" s="41">
        <v>84500</v>
      </c>
      <c r="G159" s="42">
        <v>1</v>
      </c>
      <c r="H159" s="34">
        <v>84500</v>
      </c>
    </row>
    <row r="160" spans="1:9" ht="18">
      <c r="A160" s="20">
        <v>24</v>
      </c>
      <c r="B160" s="37" t="s">
        <v>151</v>
      </c>
      <c r="C160" s="38"/>
      <c r="D160" s="39">
        <v>2009</v>
      </c>
      <c r="E160" s="40" t="s">
        <v>9</v>
      </c>
      <c r="F160" s="41">
        <v>3900</v>
      </c>
      <c r="G160" s="42">
        <v>2</v>
      </c>
      <c r="H160" s="41">
        <f>G160*F160</f>
        <v>7800</v>
      </c>
    </row>
    <row r="161" spans="1:8" ht="18">
      <c r="A161" s="20">
        <v>25</v>
      </c>
      <c r="B161" s="37" t="s">
        <v>152</v>
      </c>
      <c r="C161" s="38"/>
      <c r="D161" s="39">
        <v>2010</v>
      </c>
      <c r="E161" s="40" t="s">
        <v>9</v>
      </c>
      <c r="F161" s="41">
        <v>8775</v>
      </c>
      <c r="G161" s="42">
        <v>1</v>
      </c>
      <c r="H161" s="34">
        <v>8775</v>
      </c>
    </row>
    <row r="162" spans="1:8" ht="18">
      <c r="A162" s="24">
        <v>26</v>
      </c>
      <c r="B162" s="37" t="s">
        <v>149</v>
      </c>
      <c r="C162" s="38"/>
      <c r="D162" s="39">
        <v>2007</v>
      </c>
      <c r="E162" s="40" t="s">
        <v>9</v>
      </c>
      <c r="F162" s="41">
        <v>6400</v>
      </c>
      <c r="G162" s="42">
        <v>6</v>
      </c>
      <c r="H162" s="34">
        <v>38400</v>
      </c>
    </row>
    <row r="163" spans="1:8" ht="18">
      <c r="A163" s="20">
        <v>27</v>
      </c>
      <c r="B163" s="37" t="s">
        <v>153</v>
      </c>
      <c r="C163" s="38"/>
      <c r="D163" s="39">
        <v>2012</v>
      </c>
      <c r="E163" s="40" t="s">
        <v>9</v>
      </c>
      <c r="F163" s="41">
        <v>16250</v>
      </c>
      <c r="G163" s="42">
        <v>1</v>
      </c>
      <c r="H163" s="34">
        <v>16250</v>
      </c>
    </row>
    <row r="164" spans="1:8" ht="18">
      <c r="A164" s="20">
        <v>28</v>
      </c>
      <c r="B164" s="37" t="s">
        <v>154</v>
      </c>
      <c r="C164" s="38"/>
      <c r="D164" s="39">
        <v>2012</v>
      </c>
      <c r="E164" s="40" t="s">
        <v>9</v>
      </c>
      <c r="F164" s="41">
        <v>63600</v>
      </c>
      <c r="G164" s="42">
        <v>1</v>
      </c>
      <c r="H164" s="41">
        <v>63600</v>
      </c>
    </row>
    <row r="165" spans="1:8" ht="18">
      <c r="A165" s="24">
        <v>29</v>
      </c>
      <c r="B165" s="37" t="s">
        <v>114</v>
      </c>
      <c r="C165" s="38"/>
      <c r="D165" s="39">
        <v>2012</v>
      </c>
      <c r="E165" s="40" t="s">
        <v>9</v>
      </c>
      <c r="F165" s="41">
        <v>18600</v>
      </c>
      <c r="G165" s="42">
        <v>1</v>
      </c>
      <c r="H165" s="34">
        <v>18600</v>
      </c>
    </row>
    <row r="166" spans="1:8" ht="18">
      <c r="A166" s="20">
        <v>30</v>
      </c>
      <c r="B166" s="37" t="s">
        <v>155</v>
      </c>
      <c r="C166" s="38"/>
      <c r="D166" s="39">
        <v>2013</v>
      </c>
      <c r="E166" s="40" t="s">
        <v>9</v>
      </c>
      <c r="F166" s="41">
        <v>11400</v>
      </c>
      <c r="G166" s="42">
        <v>2</v>
      </c>
      <c r="H166" s="41">
        <v>22800</v>
      </c>
    </row>
    <row r="167" spans="1:8" ht="18">
      <c r="A167" s="20">
        <v>31</v>
      </c>
      <c r="B167" s="37" t="s">
        <v>156</v>
      </c>
      <c r="C167" s="38"/>
      <c r="D167" s="39">
        <v>2013</v>
      </c>
      <c r="E167" s="40" t="s">
        <v>9</v>
      </c>
      <c r="F167" s="41">
        <v>2400</v>
      </c>
      <c r="G167" s="42">
        <v>3</v>
      </c>
      <c r="H167" s="34">
        <v>7200</v>
      </c>
    </row>
    <row r="168" spans="1:8" ht="18">
      <c r="A168" s="24">
        <v>32</v>
      </c>
      <c r="B168" s="37" t="s">
        <v>157</v>
      </c>
      <c r="C168" s="38"/>
      <c r="D168" s="39">
        <v>2013</v>
      </c>
      <c r="E168" s="40" t="s">
        <v>9</v>
      </c>
      <c r="F168" s="41">
        <v>3960</v>
      </c>
      <c r="G168" s="42">
        <v>1</v>
      </c>
      <c r="H168" s="41">
        <v>3960</v>
      </c>
    </row>
    <row r="169" spans="1:8" ht="18">
      <c r="A169" s="20">
        <v>33</v>
      </c>
      <c r="B169" s="37" t="s">
        <v>158</v>
      </c>
      <c r="C169" s="38"/>
      <c r="D169" s="39">
        <v>2013</v>
      </c>
      <c r="E169" s="40" t="s">
        <v>9</v>
      </c>
      <c r="F169" s="41">
        <v>5120</v>
      </c>
      <c r="G169" s="42">
        <v>1</v>
      </c>
      <c r="H169" s="34">
        <v>5120</v>
      </c>
    </row>
    <row r="170" spans="1:8" ht="18">
      <c r="A170" s="20">
        <v>34</v>
      </c>
      <c r="B170" s="37" t="s">
        <v>159</v>
      </c>
      <c r="C170" s="38"/>
      <c r="D170" s="39">
        <v>2013</v>
      </c>
      <c r="E170" s="40" t="s">
        <v>9</v>
      </c>
      <c r="F170" s="41">
        <v>6400</v>
      </c>
      <c r="G170" s="42">
        <v>1</v>
      </c>
      <c r="H170" s="41">
        <v>6400</v>
      </c>
    </row>
    <row r="171" spans="1:8" ht="18">
      <c r="A171" s="24">
        <v>35</v>
      </c>
      <c r="B171" s="37" t="s">
        <v>160</v>
      </c>
      <c r="C171" s="38"/>
      <c r="D171" s="39">
        <v>2013</v>
      </c>
      <c r="E171" s="40" t="s">
        <v>9</v>
      </c>
      <c r="F171" s="41">
        <v>6000</v>
      </c>
      <c r="G171" s="42">
        <v>1</v>
      </c>
      <c r="H171" s="41">
        <v>6000</v>
      </c>
    </row>
    <row r="172" spans="1:8" ht="18">
      <c r="A172" s="20">
        <v>36</v>
      </c>
      <c r="B172" s="37" t="s">
        <v>161</v>
      </c>
      <c r="C172" s="38"/>
      <c r="D172" s="39">
        <v>2013</v>
      </c>
      <c r="E172" s="40" t="s">
        <v>9</v>
      </c>
      <c r="F172" s="41">
        <v>34000</v>
      </c>
      <c r="G172" s="42">
        <v>1</v>
      </c>
      <c r="H172" s="41">
        <v>34000</v>
      </c>
    </row>
    <row r="173" spans="1:8" ht="18">
      <c r="A173" s="20">
        <v>37</v>
      </c>
      <c r="B173" s="37" t="s">
        <v>162</v>
      </c>
      <c r="C173" s="38"/>
      <c r="D173" s="39">
        <v>2014</v>
      </c>
      <c r="E173" s="40" t="s">
        <v>9</v>
      </c>
      <c r="F173" s="41">
        <v>8500</v>
      </c>
      <c r="G173" s="42">
        <v>8</v>
      </c>
      <c r="H173" s="41">
        <v>68000</v>
      </c>
    </row>
    <row r="174" spans="1:8" ht="18">
      <c r="A174" s="24">
        <v>38</v>
      </c>
      <c r="B174" s="37" t="s">
        <v>163</v>
      </c>
      <c r="C174" s="38"/>
      <c r="D174" s="39">
        <v>2013</v>
      </c>
      <c r="E174" s="40" t="s">
        <v>9</v>
      </c>
      <c r="F174" s="41">
        <v>22000</v>
      </c>
      <c r="G174" s="42">
        <v>1</v>
      </c>
      <c r="H174" s="34">
        <v>22000</v>
      </c>
    </row>
    <row r="175" spans="1:8" ht="18">
      <c r="A175" s="20">
        <v>39</v>
      </c>
      <c r="B175" s="37" t="s">
        <v>164</v>
      </c>
      <c r="C175" s="38"/>
      <c r="D175" s="39">
        <v>2014</v>
      </c>
      <c r="E175" s="40" t="s">
        <v>9</v>
      </c>
      <c r="F175" s="41">
        <v>40000</v>
      </c>
      <c r="G175" s="42">
        <v>1</v>
      </c>
      <c r="H175" s="41">
        <v>40000</v>
      </c>
    </row>
    <row r="176" spans="1:8" ht="18">
      <c r="A176" s="20">
        <v>40</v>
      </c>
      <c r="B176" s="37" t="s">
        <v>165</v>
      </c>
      <c r="C176" s="38"/>
      <c r="D176" s="39">
        <v>2014</v>
      </c>
      <c r="E176" s="40" t="s">
        <v>9</v>
      </c>
      <c r="F176" s="41">
        <v>10000</v>
      </c>
      <c r="G176" s="42">
        <v>1</v>
      </c>
      <c r="H176" s="41">
        <v>10000</v>
      </c>
    </row>
    <row r="177" spans="1:8" ht="18">
      <c r="A177" s="24">
        <v>41</v>
      </c>
      <c r="B177" s="37" t="s">
        <v>166</v>
      </c>
      <c r="C177" s="38"/>
      <c r="D177" s="39">
        <v>2014</v>
      </c>
      <c r="E177" s="40" t="s">
        <v>9</v>
      </c>
      <c r="F177" s="41">
        <v>3800</v>
      </c>
      <c r="G177" s="42">
        <v>1</v>
      </c>
      <c r="H177" s="41">
        <v>3800</v>
      </c>
    </row>
    <row r="178" spans="1:8" ht="18">
      <c r="A178" s="20">
        <v>42</v>
      </c>
      <c r="B178" s="37" t="s">
        <v>167</v>
      </c>
      <c r="C178" s="38"/>
      <c r="D178" s="39">
        <v>2014</v>
      </c>
      <c r="E178" s="40" t="s">
        <v>9</v>
      </c>
      <c r="F178" s="41">
        <v>3000</v>
      </c>
      <c r="G178" s="42">
        <v>2</v>
      </c>
      <c r="H178" s="41">
        <v>6000</v>
      </c>
    </row>
    <row r="179" spans="1:8" ht="18">
      <c r="A179" s="20">
        <v>43</v>
      </c>
      <c r="B179" s="37" t="s">
        <v>168</v>
      </c>
      <c r="C179" s="38"/>
      <c r="D179" s="39">
        <v>2016</v>
      </c>
      <c r="E179" s="40" t="s">
        <v>9</v>
      </c>
      <c r="F179" s="41">
        <v>5000</v>
      </c>
      <c r="G179" s="42">
        <v>1</v>
      </c>
      <c r="H179" s="41">
        <v>5000</v>
      </c>
    </row>
    <row r="180" spans="1:8" ht="18">
      <c r="A180" s="20">
        <v>44</v>
      </c>
      <c r="B180" s="37" t="s">
        <v>169</v>
      </c>
      <c r="C180" s="38"/>
      <c r="D180" s="39">
        <v>2015</v>
      </c>
      <c r="E180" s="40" t="s">
        <v>9</v>
      </c>
      <c r="F180" s="41">
        <v>1000</v>
      </c>
      <c r="G180" s="42">
        <v>5</v>
      </c>
      <c r="H180" s="41">
        <v>5000</v>
      </c>
    </row>
    <row r="181" spans="1:8" ht="18">
      <c r="A181" s="20">
        <v>45</v>
      </c>
      <c r="B181" s="37" t="s">
        <v>170</v>
      </c>
      <c r="C181" s="38"/>
      <c r="D181" s="39">
        <v>2015</v>
      </c>
      <c r="E181" s="40" t="s">
        <v>9</v>
      </c>
      <c r="F181" s="41">
        <v>800</v>
      </c>
      <c r="G181" s="42">
        <v>3</v>
      </c>
      <c r="H181" s="41">
        <v>2400</v>
      </c>
    </row>
    <row r="182" spans="1:8" ht="18">
      <c r="A182" s="20">
        <v>46</v>
      </c>
      <c r="B182" s="37" t="s">
        <v>171</v>
      </c>
      <c r="C182" s="38"/>
      <c r="D182" s="39">
        <v>2015</v>
      </c>
      <c r="E182" s="40" t="s">
        <v>9</v>
      </c>
      <c r="F182" s="41">
        <v>400</v>
      </c>
      <c r="G182" s="42">
        <v>3</v>
      </c>
      <c r="H182" s="41">
        <v>1200</v>
      </c>
    </row>
    <row r="183" spans="1:8" ht="18">
      <c r="A183" s="20">
        <v>47</v>
      </c>
      <c r="B183" s="37" t="s">
        <v>172</v>
      </c>
      <c r="C183" s="38"/>
      <c r="D183" s="39">
        <v>2015</v>
      </c>
      <c r="E183" s="40" t="s">
        <v>9</v>
      </c>
      <c r="F183" s="41">
        <v>400</v>
      </c>
      <c r="G183" s="42">
        <v>3</v>
      </c>
      <c r="H183" s="41">
        <v>1200</v>
      </c>
    </row>
    <row r="184" spans="1:8" ht="19.5" customHeight="1">
      <c r="A184" s="20">
        <v>48</v>
      </c>
      <c r="B184" s="135" t="s">
        <v>173</v>
      </c>
      <c r="C184" s="38"/>
      <c r="D184" s="39">
        <v>2018</v>
      </c>
      <c r="E184" s="40" t="s">
        <v>9</v>
      </c>
      <c r="F184" s="41">
        <v>300</v>
      </c>
      <c r="G184" s="42">
        <v>10</v>
      </c>
      <c r="H184" s="41">
        <v>3000</v>
      </c>
    </row>
    <row r="185" spans="1:8" s="155" customFormat="1" ht="39" customHeight="1">
      <c r="A185" s="154">
        <v>49</v>
      </c>
      <c r="B185" s="44" t="s">
        <v>174</v>
      </c>
      <c r="C185" s="42"/>
      <c r="D185" s="39">
        <v>2018</v>
      </c>
      <c r="E185" s="42" t="s">
        <v>9</v>
      </c>
      <c r="F185" s="41">
        <v>5300</v>
      </c>
      <c r="G185" s="42">
        <v>1</v>
      </c>
      <c r="H185" s="41">
        <v>5300</v>
      </c>
    </row>
    <row r="186" spans="1:8" ht="18">
      <c r="A186" s="222" t="s">
        <v>98</v>
      </c>
      <c r="B186" s="223"/>
      <c r="C186" s="224"/>
      <c r="D186" s="39"/>
      <c r="E186" s="40"/>
      <c r="F186" s="45"/>
      <c r="G186" s="46">
        <f>SUM(G137:G185)</f>
        <v>482</v>
      </c>
      <c r="H186" s="47">
        <v>2174487</v>
      </c>
    </row>
  </sheetData>
  <mergeCells count="32">
    <mergeCell ref="C2:G2"/>
    <mergeCell ref="A186:C186"/>
    <mergeCell ref="A65:H65"/>
    <mergeCell ref="A132:D132"/>
    <mergeCell ref="B134:H134"/>
    <mergeCell ref="A135:A136"/>
    <mergeCell ref="B135:B136"/>
    <mergeCell ref="C135:C136"/>
    <mergeCell ref="D135:D136"/>
    <mergeCell ref="E135:E136"/>
    <mergeCell ref="F135:F136"/>
    <mergeCell ref="G135:H135"/>
    <mergeCell ref="A91:E91"/>
    <mergeCell ref="A93:H93"/>
    <mergeCell ref="A94:A95"/>
    <mergeCell ref="B94:B95"/>
    <mergeCell ref="C94:C95"/>
    <mergeCell ref="A4:G4"/>
    <mergeCell ref="A63:D63"/>
    <mergeCell ref="A1:G1"/>
    <mergeCell ref="B3:G3"/>
    <mergeCell ref="D94:D95"/>
    <mergeCell ref="E94:E95"/>
    <mergeCell ref="F94:F95"/>
    <mergeCell ref="G94:H94"/>
    <mergeCell ref="A66:A67"/>
    <mergeCell ref="B66:B67"/>
    <mergeCell ref="C66:C67"/>
    <mergeCell ref="D66:D67"/>
    <mergeCell ref="E66:E67"/>
    <mergeCell ref="F66:F67"/>
    <mergeCell ref="G66:H66"/>
  </mergeCells>
  <pageMargins left="0" right="0" top="0" bottom="0" header="0" footer="0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1" sqref="D1:G1"/>
    </sheetView>
  </sheetViews>
  <sheetFormatPr defaultRowHeight="15"/>
  <cols>
    <col min="2" max="2" width="27.28515625" customWidth="1"/>
    <col min="3" max="3" width="14.42578125" customWidth="1"/>
    <col min="4" max="4" width="11.85546875" customWidth="1"/>
    <col min="7" max="7" width="13.7109375" customWidth="1"/>
  </cols>
  <sheetData>
    <row r="1" spans="1:7" ht="70.5" customHeight="1">
      <c r="D1" s="278" t="s">
        <v>386</v>
      </c>
      <c r="E1" s="278"/>
      <c r="F1" s="278"/>
      <c r="G1" s="278"/>
    </row>
    <row r="2" spans="1:7">
      <c r="A2" s="298" t="s">
        <v>356</v>
      </c>
      <c r="B2" s="298"/>
      <c r="C2" s="298"/>
      <c r="D2" s="298"/>
      <c r="E2" s="298"/>
      <c r="F2" s="298"/>
      <c r="G2" s="298"/>
    </row>
    <row r="3" spans="1:7">
      <c r="A3" s="299"/>
      <c r="B3" s="299"/>
      <c r="C3" s="299"/>
      <c r="D3" s="299"/>
      <c r="E3" s="299"/>
      <c r="F3" s="299"/>
      <c r="G3" s="299"/>
    </row>
    <row r="4" spans="1:7">
      <c r="A4" s="300"/>
      <c r="B4" s="301" t="s">
        <v>99</v>
      </c>
      <c r="C4" s="301" t="s">
        <v>100</v>
      </c>
      <c r="D4" s="301" t="s">
        <v>3</v>
      </c>
      <c r="E4" s="301" t="s">
        <v>102</v>
      </c>
      <c r="F4" s="303" t="s">
        <v>103</v>
      </c>
      <c r="G4" s="304"/>
    </row>
    <row r="5" spans="1:7" ht="57" customHeight="1">
      <c r="A5" s="300"/>
      <c r="B5" s="302"/>
      <c r="C5" s="302"/>
      <c r="D5" s="302"/>
      <c r="E5" s="302"/>
      <c r="F5" s="108" t="s">
        <v>104</v>
      </c>
      <c r="G5" s="108" t="s">
        <v>105</v>
      </c>
    </row>
    <row r="6" spans="1:7" ht="33.75" customHeight="1">
      <c r="A6" s="109">
        <v>1</v>
      </c>
      <c r="B6" s="110" t="s">
        <v>331</v>
      </c>
      <c r="C6" s="111">
        <v>1980</v>
      </c>
      <c r="D6" s="111" t="s">
        <v>9</v>
      </c>
      <c r="E6" s="112">
        <v>8085</v>
      </c>
      <c r="F6" s="113">
        <v>1</v>
      </c>
      <c r="G6" s="113">
        <f t="shared" ref="G6:G16" si="0">SUM(E6*F6)</f>
        <v>8085</v>
      </c>
    </row>
    <row r="7" spans="1:7" ht="30" customHeight="1">
      <c r="A7" s="114">
        <v>2</v>
      </c>
      <c r="B7" s="110" t="s">
        <v>332</v>
      </c>
      <c r="C7" s="111">
        <v>1981</v>
      </c>
      <c r="D7" s="111" t="s">
        <v>9</v>
      </c>
      <c r="E7" s="112">
        <v>8250</v>
      </c>
      <c r="F7" s="113">
        <v>1</v>
      </c>
      <c r="G7" s="113">
        <f t="shared" si="0"/>
        <v>8250</v>
      </c>
    </row>
    <row r="8" spans="1:7" ht="19.5" customHeight="1">
      <c r="A8" s="109">
        <v>3</v>
      </c>
      <c r="B8" s="115" t="s">
        <v>333</v>
      </c>
      <c r="C8" s="116" t="s">
        <v>334</v>
      </c>
      <c r="D8" s="111" t="s">
        <v>9</v>
      </c>
      <c r="E8" s="117">
        <v>200</v>
      </c>
      <c r="F8" s="118">
        <v>250</v>
      </c>
      <c r="G8" s="113">
        <f t="shared" si="0"/>
        <v>50000</v>
      </c>
    </row>
    <row r="9" spans="1:7">
      <c r="A9" s="114">
        <v>4</v>
      </c>
      <c r="B9" s="119" t="s">
        <v>85</v>
      </c>
      <c r="C9" s="120">
        <v>2002</v>
      </c>
      <c r="D9" s="111" t="s">
        <v>335</v>
      </c>
      <c r="E9" s="121">
        <v>800</v>
      </c>
      <c r="F9" s="122">
        <v>14</v>
      </c>
      <c r="G9" s="113">
        <f t="shared" si="0"/>
        <v>11200</v>
      </c>
    </row>
    <row r="10" spans="1:7">
      <c r="A10" s="109">
        <v>5</v>
      </c>
      <c r="B10" s="119" t="s">
        <v>336</v>
      </c>
      <c r="C10" s="120">
        <v>2002</v>
      </c>
      <c r="D10" s="111" t="s">
        <v>9</v>
      </c>
      <c r="E10" s="121">
        <v>1000</v>
      </c>
      <c r="F10" s="122">
        <v>4</v>
      </c>
      <c r="G10" s="113">
        <f t="shared" si="0"/>
        <v>4000</v>
      </c>
    </row>
    <row r="11" spans="1:7">
      <c r="A11" s="114">
        <v>6</v>
      </c>
      <c r="B11" s="119" t="s">
        <v>337</v>
      </c>
      <c r="C11" s="120">
        <v>1980</v>
      </c>
      <c r="D11" s="111" t="s">
        <v>9</v>
      </c>
      <c r="E11" s="121">
        <v>3000</v>
      </c>
      <c r="F11" s="122">
        <v>1</v>
      </c>
      <c r="G11" s="113">
        <f t="shared" si="0"/>
        <v>3000</v>
      </c>
    </row>
    <row r="12" spans="1:7">
      <c r="A12" s="109">
        <v>7</v>
      </c>
      <c r="B12" s="119" t="s">
        <v>338</v>
      </c>
      <c r="C12" s="120">
        <v>1991</v>
      </c>
      <c r="D12" s="111" t="s">
        <v>9</v>
      </c>
      <c r="E12" s="121">
        <v>5000</v>
      </c>
      <c r="F12" s="122">
        <v>2</v>
      </c>
      <c r="G12" s="113">
        <f t="shared" si="0"/>
        <v>10000</v>
      </c>
    </row>
    <row r="13" spans="1:7">
      <c r="A13" s="114">
        <v>8</v>
      </c>
      <c r="B13" s="119" t="s">
        <v>90</v>
      </c>
      <c r="C13" s="120">
        <v>1982</v>
      </c>
      <c r="D13" s="111" t="s">
        <v>9</v>
      </c>
      <c r="E13" s="121">
        <v>20000</v>
      </c>
      <c r="F13" s="122">
        <v>12</v>
      </c>
      <c r="G13" s="113">
        <f t="shared" si="0"/>
        <v>240000</v>
      </c>
    </row>
    <row r="14" spans="1:7">
      <c r="A14" s="109">
        <v>9</v>
      </c>
      <c r="B14" s="119" t="s">
        <v>339</v>
      </c>
      <c r="C14" s="120">
        <v>1985</v>
      </c>
      <c r="D14" s="111" t="s">
        <v>9</v>
      </c>
      <c r="E14" s="121">
        <v>5000</v>
      </c>
      <c r="F14" s="122">
        <v>3</v>
      </c>
      <c r="G14" s="113">
        <f t="shared" si="0"/>
        <v>15000</v>
      </c>
    </row>
    <row r="15" spans="1:7">
      <c r="A15" s="114">
        <v>10</v>
      </c>
      <c r="B15" s="119" t="s">
        <v>340</v>
      </c>
      <c r="C15" s="120">
        <v>1985</v>
      </c>
      <c r="D15" s="111" t="s">
        <v>9</v>
      </c>
      <c r="E15" s="121">
        <v>5000</v>
      </c>
      <c r="F15" s="122">
        <v>2</v>
      </c>
      <c r="G15" s="113">
        <f t="shared" si="0"/>
        <v>10000</v>
      </c>
    </row>
    <row r="16" spans="1:7">
      <c r="A16" s="109">
        <v>11</v>
      </c>
      <c r="B16" s="119" t="s">
        <v>341</v>
      </c>
      <c r="C16" s="123">
        <v>1995</v>
      </c>
      <c r="D16" s="111" t="s">
        <v>9</v>
      </c>
      <c r="E16" s="121">
        <v>2000</v>
      </c>
      <c r="F16" s="122">
        <v>6</v>
      </c>
      <c r="G16" s="113">
        <f t="shared" si="0"/>
        <v>12000</v>
      </c>
    </row>
    <row r="17" spans="1:7">
      <c r="A17" s="295" t="s">
        <v>297</v>
      </c>
      <c r="B17" s="296"/>
      <c r="C17" s="124"/>
      <c r="D17" s="125"/>
      <c r="E17" s="126"/>
      <c r="F17" s="127">
        <f>SUM(F6:F16)</f>
        <v>296</v>
      </c>
      <c r="G17" s="127">
        <f>SUM(G6:G16)</f>
        <v>371535</v>
      </c>
    </row>
    <row r="18" spans="1:7">
      <c r="A18" s="297" t="s">
        <v>342</v>
      </c>
      <c r="B18" s="297"/>
      <c r="C18" s="297"/>
      <c r="D18" s="297"/>
      <c r="E18" s="297"/>
      <c r="F18" s="297"/>
      <c r="G18" s="297"/>
    </row>
    <row r="19" spans="1:7" ht="26.25" customHeight="1">
      <c r="A19" s="128">
        <v>1</v>
      </c>
      <c r="B19" s="110" t="s">
        <v>90</v>
      </c>
      <c r="C19" s="119">
        <v>1975</v>
      </c>
      <c r="D19" s="129" t="s">
        <v>9</v>
      </c>
      <c r="E19" s="23">
        <v>500</v>
      </c>
      <c r="F19" s="23">
        <v>5</v>
      </c>
      <c r="G19" s="23">
        <f t="shared" ref="G19:G21" si="1">E19*F19</f>
        <v>2500</v>
      </c>
    </row>
    <row r="20" spans="1:7" ht="15.75">
      <c r="A20" s="128">
        <v>2</v>
      </c>
      <c r="B20" s="110" t="s">
        <v>343</v>
      </c>
      <c r="C20" s="119">
        <v>1970</v>
      </c>
      <c r="D20" s="129" t="s">
        <v>9</v>
      </c>
      <c r="E20" s="23">
        <v>500</v>
      </c>
      <c r="F20" s="23">
        <v>2</v>
      </c>
      <c r="G20" s="23">
        <f t="shared" si="1"/>
        <v>1000</v>
      </c>
    </row>
    <row r="21" spans="1:7" ht="21.75" customHeight="1">
      <c r="A21" s="128">
        <v>3</v>
      </c>
      <c r="B21" s="110" t="s">
        <v>344</v>
      </c>
      <c r="C21" s="119">
        <v>1975</v>
      </c>
      <c r="D21" s="129" t="s">
        <v>9</v>
      </c>
      <c r="E21" s="130">
        <v>38</v>
      </c>
      <c r="F21" s="113">
        <v>2</v>
      </c>
      <c r="G21" s="130">
        <f t="shared" si="1"/>
        <v>76</v>
      </c>
    </row>
    <row r="22" spans="1:7">
      <c r="A22" s="295" t="s">
        <v>297</v>
      </c>
      <c r="B22" s="296"/>
      <c r="C22" s="131"/>
      <c r="D22" s="119"/>
      <c r="E22" s="119"/>
      <c r="F22" s="131">
        <f>SUM(F19:F21)</f>
        <v>9</v>
      </c>
      <c r="G22" s="131">
        <f>SUM(G19:G21)</f>
        <v>3576</v>
      </c>
    </row>
  </sheetData>
  <mergeCells count="11">
    <mergeCell ref="D1:G1"/>
    <mergeCell ref="A17:B17"/>
    <mergeCell ref="A18:G18"/>
    <mergeCell ref="A22:B22"/>
    <mergeCell ref="A2:G3"/>
    <mergeCell ref="A4:A5"/>
    <mergeCell ref="B4:B5"/>
    <mergeCell ref="C4:C5"/>
    <mergeCell ref="D4:D5"/>
    <mergeCell ref="E4:E5"/>
    <mergeCell ref="F4:G4"/>
  </mergeCells>
  <pageMargins left="0" right="0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I3" sqref="I3"/>
    </sheetView>
  </sheetViews>
  <sheetFormatPr defaultRowHeight="15"/>
  <cols>
    <col min="2" max="2" width="27.28515625" customWidth="1"/>
    <col min="3" max="3" width="14.42578125" customWidth="1"/>
    <col min="4" max="4" width="11.85546875" customWidth="1"/>
    <col min="7" max="7" width="13.7109375" customWidth="1"/>
  </cols>
  <sheetData>
    <row r="1" spans="1:7" ht="70.5" customHeight="1">
      <c r="D1" s="278" t="s">
        <v>387</v>
      </c>
      <c r="E1" s="278"/>
      <c r="F1" s="278"/>
      <c r="G1" s="278"/>
    </row>
    <row r="2" spans="1:7">
      <c r="A2" s="298" t="s">
        <v>370</v>
      </c>
      <c r="B2" s="298"/>
      <c r="C2" s="298"/>
      <c r="D2" s="298"/>
      <c r="E2" s="298"/>
      <c r="F2" s="298"/>
      <c r="G2" s="298"/>
    </row>
    <row r="3" spans="1:7">
      <c r="A3" s="305"/>
      <c r="B3" s="305"/>
      <c r="C3" s="305"/>
      <c r="D3" s="305"/>
      <c r="E3" s="305"/>
      <c r="F3" s="305"/>
      <c r="G3" s="305"/>
    </row>
    <row r="4" spans="1:7" ht="15" customHeight="1">
      <c r="A4" s="190"/>
      <c r="B4" s="190"/>
      <c r="C4" s="190"/>
      <c r="D4" s="190"/>
      <c r="E4" s="190"/>
      <c r="F4" s="190"/>
      <c r="G4" s="190"/>
    </row>
    <row r="5" spans="1:7" ht="57" customHeight="1">
      <c r="A5" s="191" t="s">
        <v>371</v>
      </c>
      <c r="B5" s="192" t="s">
        <v>221</v>
      </c>
      <c r="C5" s="192" t="s">
        <v>330</v>
      </c>
      <c r="D5" s="192" t="s">
        <v>372</v>
      </c>
      <c r="E5" s="191" t="s">
        <v>373</v>
      </c>
      <c r="F5" s="191" t="s">
        <v>374</v>
      </c>
      <c r="G5" s="193" t="s">
        <v>375</v>
      </c>
    </row>
    <row r="6" spans="1:7" ht="33.75" customHeight="1">
      <c r="A6" s="194">
        <v>1</v>
      </c>
      <c r="B6" s="195" t="s">
        <v>376</v>
      </c>
      <c r="C6" s="196" t="s">
        <v>377</v>
      </c>
      <c r="D6" s="196" t="s">
        <v>9</v>
      </c>
      <c r="E6" s="196">
        <v>14170</v>
      </c>
      <c r="F6" s="196">
        <v>1</v>
      </c>
      <c r="G6" s="194">
        <v>14170</v>
      </c>
    </row>
    <row r="7" spans="1:7" ht="30" customHeight="1">
      <c r="A7" s="196">
        <v>2</v>
      </c>
      <c r="B7" s="197" t="s">
        <v>378</v>
      </c>
      <c r="C7" s="196" t="s">
        <v>379</v>
      </c>
      <c r="D7" s="196" t="s">
        <v>9</v>
      </c>
      <c r="E7" s="196">
        <v>7200</v>
      </c>
      <c r="F7" s="196">
        <v>8</v>
      </c>
      <c r="G7" s="196">
        <v>57600</v>
      </c>
    </row>
    <row r="8" spans="1:7" ht="19.5" customHeight="1">
      <c r="A8" s="194">
        <v>3</v>
      </c>
      <c r="B8" s="198" t="s">
        <v>380</v>
      </c>
      <c r="C8" s="196" t="s">
        <v>379</v>
      </c>
      <c r="D8" s="196" t="s">
        <v>9</v>
      </c>
      <c r="E8" s="196">
        <v>11160</v>
      </c>
      <c r="F8" s="196">
        <v>7</v>
      </c>
      <c r="G8" s="196">
        <v>78120</v>
      </c>
    </row>
    <row r="9" spans="1:7" ht="15.75">
      <c r="A9" s="199">
        <v>4</v>
      </c>
      <c r="B9" s="199" t="s">
        <v>381</v>
      </c>
      <c r="C9" s="185" t="s">
        <v>382</v>
      </c>
      <c r="D9" s="185" t="s">
        <v>9</v>
      </c>
      <c r="E9" s="185">
        <v>56000</v>
      </c>
      <c r="F9" s="185">
        <v>8</v>
      </c>
      <c r="G9" s="185">
        <v>448000</v>
      </c>
    </row>
    <row r="10" spans="1:7" ht="15.75">
      <c r="A10" s="199">
        <v>5</v>
      </c>
      <c r="B10" s="199" t="s">
        <v>383</v>
      </c>
      <c r="C10" s="185" t="s">
        <v>384</v>
      </c>
      <c r="D10" s="185" t="s">
        <v>9</v>
      </c>
      <c r="E10" s="185">
        <v>60000</v>
      </c>
      <c r="F10" s="185">
        <v>2</v>
      </c>
      <c r="G10" s="185">
        <v>120000</v>
      </c>
    </row>
    <row r="11" spans="1:7" ht="15.75">
      <c r="A11" s="106"/>
      <c r="B11" s="200" t="s">
        <v>385</v>
      </c>
      <c r="C11" s="106"/>
      <c r="D11" s="106"/>
      <c r="E11" s="106"/>
      <c r="F11" s="106"/>
      <c r="G11" s="201">
        <f>SUM(G6:G10)</f>
        <v>717890</v>
      </c>
    </row>
    <row r="19" ht="26.25" customHeight="1"/>
    <row r="21" ht="21.75" customHeight="1"/>
  </sheetData>
  <mergeCells count="2">
    <mergeCell ref="D1:G1"/>
    <mergeCell ref="A2:G3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" sqref="C1:G1"/>
    </sheetView>
  </sheetViews>
  <sheetFormatPr defaultRowHeight="15"/>
  <cols>
    <col min="1" max="1" width="5.140625" customWidth="1"/>
    <col min="2" max="2" width="20.5703125" customWidth="1"/>
    <col min="3" max="3" width="10.42578125" customWidth="1"/>
    <col min="5" max="5" width="13.5703125" customWidth="1"/>
    <col min="7" max="7" width="10.42578125" customWidth="1"/>
  </cols>
  <sheetData>
    <row r="1" spans="1:8" ht="63" customHeight="1">
      <c r="C1" s="240" t="s">
        <v>363</v>
      </c>
      <c r="D1" s="240"/>
      <c r="E1" s="240"/>
      <c r="F1" s="240"/>
      <c r="G1" s="240"/>
      <c r="H1" s="189"/>
    </row>
    <row r="2" spans="1:8" ht="17.25">
      <c r="A2" s="245" t="s">
        <v>348</v>
      </c>
      <c r="B2" s="245"/>
      <c r="C2" s="245"/>
      <c r="D2" s="245"/>
      <c r="E2" s="245"/>
      <c r="F2" s="245"/>
      <c r="G2" s="74"/>
    </row>
    <row r="3" spans="1:8">
      <c r="A3" s="246" t="s">
        <v>70</v>
      </c>
      <c r="B3" s="247" t="s">
        <v>221</v>
      </c>
      <c r="C3" s="247" t="s">
        <v>298</v>
      </c>
      <c r="D3" s="247" t="s">
        <v>3</v>
      </c>
      <c r="E3" s="246" t="s">
        <v>5</v>
      </c>
      <c r="F3" s="248" t="s">
        <v>73</v>
      </c>
      <c r="G3" s="241" t="s">
        <v>299</v>
      </c>
    </row>
    <row r="4" spans="1:8" ht="23.25" customHeight="1">
      <c r="A4" s="246"/>
      <c r="B4" s="247"/>
      <c r="C4" s="247"/>
      <c r="D4" s="247"/>
      <c r="E4" s="246"/>
      <c r="F4" s="249"/>
      <c r="G4" s="242"/>
    </row>
    <row r="5" spans="1:8" ht="24.75" customHeight="1">
      <c r="A5" s="140">
        <v>1</v>
      </c>
      <c r="B5" s="75" t="s">
        <v>300</v>
      </c>
      <c r="C5" s="76" t="s">
        <v>16</v>
      </c>
      <c r="D5" s="76" t="s">
        <v>9</v>
      </c>
      <c r="E5" s="77">
        <v>124995</v>
      </c>
      <c r="F5" s="76">
        <v>1</v>
      </c>
      <c r="G5" s="75">
        <v>124995</v>
      </c>
    </row>
    <row r="6" spans="1:8" ht="24.75" customHeight="1">
      <c r="A6" s="140">
        <v>2</v>
      </c>
      <c r="B6" s="78" t="s">
        <v>301</v>
      </c>
      <c r="C6" s="76" t="s">
        <v>16</v>
      </c>
      <c r="D6" s="76" t="s">
        <v>9</v>
      </c>
      <c r="E6" s="77">
        <v>41820</v>
      </c>
      <c r="F6" s="76">
        <v>1</v>
      </c>
      <c r="G6" s="75">
        <v>41820</v>
      </c>
    </row>
    <row r="7" spans="1:8" ht="24.75" customHeight="1">
      <c r="A7" s="140">
        <v>3</v>
      </c>
      <c r="B7" s="75" t="s">
        <v>302</v>
      </c>
      <c r="C7" s="76" t="s">
        <v>16</v>
      </c>
      <c r="D7" s="76" t="s">
        <v>9</v>
      </c>
      <c r="E7" s="77">
        <v>41580</v>
      </c>
      <c r="F7" s="76">
        <v>1</v>
      </c>
      <c r="G7" s="75">
        <v>41580</v>
      </c>
    </row>
    <row r="8" spans="1:8" ht="24.75" customHeight="1">
      <c r="A8" s="140">
        <v>4</v>
      </c>
      <c r="B8" s="75" t="s">
        <v>36</v>
      </c>
      <c r="C8" s="76" t="s">
        <v>16</v>
      </c>
      <c r="D8" s="76" t="s">
        <v>9</v>
      </c>
      <c r="E8" s="77">
        <v>18180</v>
      </c>
      <c r="F8" s="76">
        <v>1</v>
      </c>
      <c r="G8" s="75">
        <v>18180</v>
      </c>
    </row>
    <row r="9" spans="1:8" ht="24.75" customHeight="1">
      <c r="A9" s="140">
        <v>5</v>
      </c>
      <c r="B9" s="75" t="s">
        <v>36</v>
      </c>
      <c r="C9" s="76" t="s">
        <v>16</v>
      </c>
      <c r="D9" s="76" t="s">
        <v>9</v>
      </c>
      <c r="E9" s="77">
        <v>3111</v>
      </c>
      <c r="F9" s="76">
        <v>1</v>
      </c>
      <c r="G9" s="75">
        <v>3111</v>
      </c>
    </row>
    <row r="10" spans="1:8" ht="24.75" customHeight="1">
      <c r="A10" s="140">
        <v>6</v>
      </c>
      <c r="B10" s="75" t="s">
        <v>303</v>
      </c>
      <c r="C10" s="76" t="s">
        <v>16</v>
      </c>
      <c r="D10" s="76" t="s">
        <v>9</v>
      </c>
      <c r="E10" s="77">
        <v>21000</v>
      </c>
      <c r="F10" s="76">
        <v>1</v>
      </c>
      <c r="G10" s="75">
        <v>21000</v>
      </c>
    </row>
    <row r="11" spans="1:8" s="160" customFormat="1" ht="24.75" customHeight="1">
      <c r="A11" s="243" t="s">
        <v>98</v>
      </c>
      <c r="B11" s="244"/>
      <c r="C11" s="157"/>
      <c r="D11" s="157"/>
      <c r="E11" s="158"/>
      <c r="F11" s="157">
        <f>SUM(F5:F10)</f>
        <v>6</v>
      </c>
      <c r="G11" s="159">
        <f>SUM(G5:G10)</f>
        <v>250686</v>
      </c>
    </row>
    <row r="16" spans="1:8">
      <c r="B16" s="156"/>
    </row>
  </sheetData>
  <mergeCells count="10">
    <mergeCell ref="C1:G1"/>
    <mergeCell ref="G3:G4"/>
    <mergeCell ref="A11:B1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" sqref="C1:G1"/>
    </sheetView>
  </sheetViews>
  <sheetFormatPr defaultRowHeight="15"/>
  <cols>
    <col min="1" max="1" width="5.7109375" customWidth="1"/>
    <col min="2" max="2" width="29.28515625" customWidth="1"/>
    <col min="4" max="4" width="12.7109375" customWidth="1"/>
  </cols>
  <sheetData>
    <row r="1" spans="1:8" ht="58.5" customHeight="1">
      <c r="C1" s="250" t="s">
        <v>361</v>
      </c>
      <c r="D1" s="250"/>
      <c r="E1" s="250"/>
      <c r="F1" s="250"/>
      <c r="G1" s="250"/>
      <c r="H1" s="189"/>
    </row>
    <row r="2" spans="1:8" ht="18.75">
      <c r="A2" s="254" t="s">
        <v>349</v>
      </c>
      <c r="B2" s="255"/>
      <c r="C2" s="255"/>
      <c r="D2" s="255"/>
      <c r="E2" s="255"/>
      <c r="F2" s="255"/>
      <c r="G2" s="256"/>
    </row>
    <row r="3" spans="1:8" ht="15.75">
      <c r="A3" s="257" t="s">
        <v>70</v>
      </c>
      <c r="B3" s="259" t="s">
        <v>221</v>
      </c>
      <c r="C3" s="259" t="s">
        <v>298</v>
      </c>
      <c r="D3" s="259" t="s">
        <v>3</v>
      </c>
      <c r="E3" s="257" t="s">
        <v>5</v>
      </c>
      <c r="F3" s="261" t="s">
        <v>304</v>
      </c>
      <c r="G3" s="262"/>
    </row>
    <row r="4" spans="1:8" ht="63">
      <c r="A4" s="258"/>
      <c r="B4" s="260"/>
      <c r="C4" s="260"/>
      <c r="D4" s="260"/>
      <c r="E4" s="258"/>
      <c r="F4" s="79" t="s">
        <v>73</v>
      </c>
      <c r="G4" s="80" t="s">
        <v>74</v>
      </c>
    </row>
    <row r="5" spans="1:8" ht="15.75">
      <c r="A5" s="81">
        <v>1</v>
      </c>
      <c r="B5" s="82" t="s">
        <v>305</v>
      </c>
      <c r="C5" s="81">
        <v>2008</v>
      </c>
      <c r="D5" s="81" t="s">
        <v>9</v>
      </c>
      <c r="E5" s="82">
        <v>18000</v>
      </c>
      <c r="F5" s="81">
        <v>1</v>
      </c>
      <c r="G5" s="82">
        <v>18000</v>
      </c>
    </row>
    <row r="6" spans="1:8" ht="15.75">
      <c r="A6" s="81">
        <v>2</v>
      </c>
      <c r="B6" s="82" t="s">
        <v>306</v>
      </c>
      <c r="C6" s="81">
        <v>2008</v>
      </c>
      <c r="D6" s="81" t="s">
        <v>307</v>
      </c>
      <c r="E6" s="82">
        <v>1950</v>
      </c>
      <c r="F6" s="81">
        <v>1</v>
      </c>
      <c r="G6" s="82">
        <v>1950</v>
      </c>
    </row>
    <row r="7" spans="1:8" ht="15.75">
      <c r="A7" s="81">
        <v>3</v>
      </c>
      <c r="B7" s="82" t="s">
        <v>308</v>
      </c>
      <c r="C7" s="81">
        <v>2008</v>
      </c>
      <c r="D7" s="81" t="s">
        <v>307</v>
      </c>
      <c r="E7" s="82">
        <v>1950</v>
      </c>
      <c r="F7" s="81">
        <v>1</v>
      </c>
      <c r="G7" s="82">
        <v>1950</v>
      </c>
    </row>
    <row r="8" spans="1:8" ht="15.75">
      <c r="A8" s="81">
        <v>4</v>
      </c>
      <c r="B8" s="82" t="s">
        <v>309</v>
      </c>
      <c r="C8" s="81">
        <v>2008</v>
      </c>
      <c r="D8" s="81" t="s">
        <v>9</v>
      </c>
      <c r="E8" s="82">
        <v>840</v>
      </c>
      <c r="F8" s="81">
        <v>1</v>
      </c>
      <c r="G8" s="82">
        <v>840</v>
      </c>
    </row>
    <row r="9" spans="1:8" ht="15.75">
      <c r="A9" s="81">
        <v>5</v>
      </c>
      <c r="B9" s="82" t="s">
        <v>310</v>
      </c>
      <c r="C9" s="81">
        <v>2008</v>
      </c>
      <c r="D9" s="81" t="s">
        <v>9</v>
      </c>
      <c r="E9" s="82">
        <v>5000</v>
      </c>
      <c r="F9" s="81">
        <v>3</v>
      </c>
      <c r="G9" s="82">
        <v>15000</v>
      </c>
    </row>
    <row r="10" spans="1:8" ht="33.75" customHeight="1">
      <c r="A10" s="81">
        <v>6</v>
      </c>
      <c r="B10" s="83" t="s">
        <v>311</v>
      </c>
      <c r="C10" s="81">
        <v>2008</v>
      </c>
      <c r="D10" s="81" t="s">
        <v>9</v>
      </c>
      <c r="E10" s="82">
        <v>800</v>
      </c>
      <c r="F10" s="81">
        <v>2</v>
      </c>
      <c r="G10" s="82">
        <v>1600</v>
      </c>
    </row>
    <row r="11" spans="1:8" ht="15.75">
      <c r="A11" s="81">
        <v>7</v>
      </c>
      <c r="B11" s="82" t="s">
        <v>312</v>
      </c>
      <c r="C11" s="81">
        <v>2008</v>
      </c>
      <c r="D11" s="81" t="s">
        <v>9</v>
      </c>
      <c r="E11" s="82">
        <v>1625</v>
      </c>
      <c r="F11" s="81">
        <v>1</v>
      </c>
      <c r="G11" s="82">
        <v>1625</v>
      </c>
    </row>
    <row r="12" spans="1:8" ht="15.75">
      <c r="A12" s="81">
        <v>8</v>
      </c>
      <c r="B12" s="82" t="s">
        <v>313</v>
      </c>
      <c r="C12" s="81">
        <v>2008</v>
      </c>
      <c r="D12" s="81" t="s">
        <v>9</v>
      </c>
      <c r="E12" s="82">
        <v>1495</v>
      </c>
      <c r="F12" s="81">
        <v>1</v>
      </c>
      <c r="G12" s="82">
        <v>1495</v>
      </c>
    </row>
    <row r="13" spans="1:8" ht="15.75">
      <c r="A13" s="81"/>
      <c r="B13" s="251" t="s">
        <v>98</v>
      </c>
      <c r="C13" s="252"/>
      <c r="D13" s="253"/>
      <c r="E13" s="84"/>
      <c r="F13" s="84">
        <f>SUM(F5:F12)</f>
        <v>11</v>
      </c>
      <c r="G13" s="84">
        <f>SUM(G5:G12)</f>
        <v>42460</v>
      </c>
    </row>
    <row r="17" ht="15.75" customHeight="1"/>
  </sheetData>
  <mergeCells count="9">
    <mergeCell ref="C1:G1"/>
    <mergeCell ref="B13:D13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C1" sqref="C1:G1"/>
    </sheetView>
  </sheetViews>
  <sheetFormatPr defaultRowHeight="15"/>
  <cols>
    <col min="1" max="1" width="4.85546875" style="141" customWidth="1"/>
    <col min="2" max="2" width="27.140625" customWidth="1"/>
    <col min="7" max="7" width="12.85546875" customWidth="1"/>
  </cols>
  <sheetData>
    <row r="1" spans="1:8" ht="59.25" customHeight="1">
      <c r="C1" s="240" t="s">
        <v>364</v>
      </c>
      <c r="D1" s="240"/>
      <c r="E1" s="240"/>
      <c r="F1" s="240"/>
      <c r="G1" s="240"/>
      <c r="H1" s="189"/>
    </row>
    <row r="2" spans="1:8" ht="39.75" customHeight="1">
      <c r="A2" s="265" t="s">
        <v>350</v>
      </c>
      <c r="B2" s="265"/>
      <c r="C2" s="265"/>
      <c r="D2" s="265"/>
      <c r="E2" s="265"/>
      <c r="F2" s="265"/>
      <c r="G2" s="265"/>
      <c r="H2" s="132"/>
    </row>
    <row r="3" spans="1:8" ht="15.75">
      <c r="A3" s="161"/>
      <c r="B3" s="48"/>
      <c r="C3" s="48"/>
      <c r="D3" s="48"/>
      <c r="E3" s="49"/>
      <c r="F3" s="50"/>
      <c r="G3" s="51"/>
    </row>
    <row r="4" spans="1:8" ht="15" customHeight="1">
      <c r="A4" s="266" t="s">
        <v>175</v>
      </c>
      <c r="B4" s="266" t="s">
        <v>99</v>
      </c>
      <c r="C4" s="268" t="s">
        <v>176</v>
      </c>
      <c r="D4" s="268" t="s">
        <v>177</v>
      </c>
      <c r="E4" s="268" t="s">
        <v>178</v>
      </c>
      <c r="F4" s="268" t="s">
        <v>179</v>
      </c>
      <c r="G4" s="268" t="s">
        <v>180</v>
      </c>
    </row>
    <row r="5" spans="1:8">
      <c r="A5" s="267"/>
      <c r="B5" s="267"/>
      <c r="C5" s="269"/>
      <c r="D5" s="269"/>
      <c r="E5" s="269"/>
      <c r="F5" s="269"/>
      <c r="G5" s="269"/>
    </row>
    <row r="6" spans="1:8" ht="15.75">
      <c r="A6" s="54">
        <v>1</v>
      </c>
      <c r="B6" s="53" t="s">
        <v>181</v>
      </c>
      <c r="C6" s="54">
        <v>2011</v>
      </c>
      <c r="D6" s="54" t="s">
        <v>9</v>
      </c>
      <c r="E6" s="52">
        <v>10000</v>
      </c>
      <c r="F6" s="55">
        <v>1</v>
      </c>
      <c r="G6" s="56">
        <v>10000</v>
      </c>
    </row>
    <row r="7" spans="1:8" ht="15.75">
      <c r="A7" s="162">
        <v>2</v>
      </c>
      <c r="B7" s="57" t="s">
        <v>182</v>
      </c>
      <c r="C7" s="58">
        <v>2012</v>
      </c>
      <c r="D7" s="54" t="s">
        <v>9</v>
      </c>
      <c r="E7" s="59">
        <v>10000</v>
      </c>
      <c r="F7" s="57">
        <v>1</v>
      </c>
      <c r="G7" s="59">
        <v>10000</v>
      </c>
    </row>
    <row r="8" spans="1:8" ht="15.75">
      <c r="A8" s="58">
        <v>3</v>
      </c>
      <c r="B8" s="57" t="s">
        <v>183</v>
      </c>
      <c r="C8" s="58">
        <v>2011</v>
      </c>
      <c r="D8" s="54" t="s">
        <v>9</v>
      </c>
      <c r="E8" s="57">
        <v>45500</v>
      </c>
      <c r="F8" s="59">
        <v>1</v>
      </c>
      <c r="G8" s="59">
        <v>45500</v>
      </c>
    </row>
    <row r="9" spans="1:8" ht="15.75">
      <c r="A9" s="54">
        <v>4</v>
      </c>
      <c r="B9" s="57" t="s">
        <v>184</v>
      </c>
      <c r="C9" s="58">
        <v>2013</v>
      </c>
      <c r="D9" s="54" t="s">
        <v>9</v>
      </c>
      <c r="E9" s="57">
        <v>44203</v>
      </c>
      <c r="F9" s="59">
        <v>2</v>
      </c>
      <c r="G9" s="59">
        <v>88406</v>
      </c>
    </row>
    <row r="10" spans="1:8" ht="15.75">
      <c r="A10" s="162">
        <v>5</v>
      </c>
      <c r="B10" s="57" t="s">
        <v>185</v>
      </c>
      <c r="C10" s="58">
        <v>2013</v>
      </c>
      <c r="D10" s="54" t="s">
        <v>9</v>
      </c>
      <c r="E10" s="57">
        <v>3800</v>
      </c>
      <c r="F10" s="59">
        <v>1</v>
      </c>
      <c r="G10" s="59">
        <v>3800</v>
      </c>
    </row>
    <row r="11" spans="1:8" ht="15.75">
      <c r="A11" s="58">
        <v>6</v>
      </c>
      <c r="B11" s="57" t="s">
        <v>186</v>
      </c>
      <c r="C11" s="58">
        <v>2012</v>
      </c>
      <c r="D11" s="54" t="s">
        <v>9</v>
      </c>
      <c r="E11" s="57">
        <v>14700</v>
      </c>
      <c r="F11" s="59">
        <v>8</v>
      </c>
      <c r="G11" s="59">
        <v>117600</v>
      </c>
    </row>
    <row r="12" spans="1:8" ht="15.75">
      <c r="A12" s="54">
        <v>7</v>
      </c>
      <c r="B12" s="57" t="s">
        <v>187</v>
      </c>
      <c r="C12" s="58">
        <v>2013</v>
      </c>
      <c r="D12" s="54" t="s">
        <v>9</v>
      </c>
      <c r="E12" s="57">
        <v>16251</v>
      </c>
      <c r="F12" s="59">
        <v>1</v>
      </c>
      <c r="G12" s="59">
        <v>16251</v>
      </c>
    </row>
    <row r="13" spans="1:8" ht="15.75">
      <c r="A13" s="162">
        <v>8</v>
      </c>
      <c r="B13" s="57" t="s">
        <v>157</v>
      </c>
      <c r="C13" s="58">
        <v>2011</v>
      </c>
      <c r="D13" s="54" t="s">
        <v>9</v>
      </c>
      <c r="E13" s="57">
        <v>9100</v>
      </c>
      <c r="F13" s="59">
        <v>1</v>
      </c>
      <c r="G13" s="59">
        <v>9100</v>
      </c>
    </row>
    <row r="14" spans="1:8" ht="15.75">
      <c r="A14" s="58">
        <v>9</v>
      </c>
      <c r="B14" s="57" t="s">
        <v>188</v>
      </c>
      <c r="C14" s="58">
        <v>2019</v>
      </c>
      <c r="D14" s="54" t="s">
        <v>9</v>
      </c>
      <c r="E14" s="57">
        <v>600</v>
      </c>
      <c r="F14" s="59">
        <v>46</v>
      </c>
      <c r="G14" s="59">
        <v>27600</v>
      </c>
    </row>
    <row r="15" spans="1:8" ht="15.75">
      <c r="A15" s="54">
        <v>10</v>
      </c>
      <c r="B15" s="57" t="s">
        <v>189</v>
      </c>
      <c r="C15" s="58">
        <v>2012</v>
      </c>
      <c r="D15" s="54" t="s">
        <v>9</v>
      </c>
      <c r="E15" s="57">
        <v>226</v>
      </c>
      <c r="F15" s="59">
        <v>238</v>
      </c>
      <c r="G15" s="59">
        <v>53788</v>
      </c>
    </row>
    <row r="16" spans="1:8" ht="15.75">
      <c r="A16" s="162">
        <v>11</v>
      </c>
      <c r="B16" s="57" t="s">
        <v>190</v>
      </c>
      <c r="C16" s="58">
        <v>2017</v>
      </c>
      <c r="D16" s="54" t="s">
        <v>9</v>
      </c>
      <c r="E16" s="57">
        <v>3520</v>
      </c>
      <c r="F16" s="59">
        <v>6</v>
      </c>
      <c r="G16" s="59">
        <v>21120</v>
      </c>
    </row>
    <row r="17" spans="1:7" ht="15.75">
      <c r="A17" s="58">
        <v>12</v>
      </c>
      <c r="B17" s="57" t="s">
        <v>191</v>
      </c>
      <c r="C17" s="58">
        <v>2012</v>
      </c>
      <c r="D17" s="54" t="s">
        <v>9</v>
      </c>
      <c r="E17" s="57">
        <v>241</v>
      </c>
      <c r="F17" s="59">
        <v>150</v>
      </c>
      <c r="G17" s="59">
        <v>36150</v>
      </c>
    </row>
    <row r="18" spans="1:7" ht="15.75">
      <c r="A18" s="54">
        <v>13</v>
      </c>
      <c r="B18" s="57" t="s">
        <v>191</v>
      </c>
      <c r="C18" s="58">
        <v>2015</v>
      </c>
      <c r="D18" s="54" t="s">
        <v>9</v>
      </c>
      <c r="E18" s="57">
        <v>252</v>
      </c>
      <c r="F18" s="59">
        <v>415</v>
      </c>
      <c r="G18" s="59">
        <v>104580</v>
      </c>
    </row>
    <row r="19" spans="1:7" ht="15.75">
      <c r="A19" s="162">
        <v>14</v>
      </c>
      <c r="B19" s="57" t="s">
        <v>192</v>
      </c>
      <c r="C19" s="58">
        <v>2012</v>
      </c>
      <c r="D19" s="54" t="s">
        <v>9</v>
      </c>
      <c r="E19" s="57">
        <v>1092</v>
      </c>
      <c r="F19" s="59">
        <v>400</v>
      </c>
      <c r="G19" s="59">
        <v>436800</v>
      </c>
    </row>
    <row r="20" spans="1:7" ht="15.75">
      <c r="A20" s="58">
        <v>15</v>
      </c>
      <c r="B20" s="57" t="s">
        <v>193</v>
      </c>
      <c r="C20" s="58">
        <v>2012</v>
      </c>
      <c r="D20" s="54" t="s">
        <v>9</v>
      </c>
      <c r="E20" s="57">
        <v>527</v>
      </c>
      <c r="F20" s="59">
        <v>400</v>
      </c>
      <c r="G20" s="59">
        <v>210800</v>
      </c>
    </row>
    <row r="21" spans="1:7" ht="15.75">
      <c r="A21" s="54">
        <v>16</v>
      </c>
      <c r="B21" s="57" t="s">
        <v>194</v>
      </c>
      <c r="C21" s="58">
        <v>2010</v>
      </c>
      <c r="D21" s="54" t="s">
        <v>9</v>
      </c>
      <c r="E21" s="57">
        <v>3250</v>
      </c>
      <c r="F21" s="59">
        <v>6</v>
      </c>
      <c r="G21" s="59">
        <v>19500</v>
      </c>
    </row>
    <row r="22" spans="1:7" ht="15.75">
      <c r="A22" s="162">
        <v>17</v>
      </c>
      <c r="B22" s="57" t="s">
        <v>195</v>
      </c>
      <c r="C22" s="58">
        <v>2007</v>
      </c>
      <c r="D22" s="54" t="s">
        <v>9</v>
      </c>
      <c r="E22" s="57">
        <v>1800</v>
      </c>
      <c r="F22" s="59">
        <v>30</v>
      </c>
      <c r="G22" s="59">
        <v>54000</v>
      </c>
    </row>
    <row r="23" spans="1:7" ht="15.75">
      <c r="A23" s="58">
        <v>18</v>
      </c>
      <c r="B23" s="57" t="s">
        <v>195</v>
      </c>
      <c r="C23" s="58">
        <v>2013</v>
      </c>
      <c r="D23" s="54" t="s">
        <v>9</v>
      </c>
      <c r="E23" s="57">
        <v>2282</v>
      </c>
      <c r="F23" s="59">
        <v>40</v>
      </c>
      <c r="G23" s="59">
        <v>91280</v>
      </c>
    </row>
    <row r="24" spans="1:7" ht="15.75">
      <c r="A24" s="54">
        <v>19</v>
      </c>
      <c r="B24" s="57" t="s">
        <v>196</v>
      </c>
      <c r="C24" s="58">
        <v>2009</v>
      </c>
      <c r="D24" s="54" t="s">
        <v>9</v>
      </c>
      <c r="E24" s="57">
        <v>9600</v>
      </c>
      <c r="F24" s="59">
        <v>1</v>
      </c>
      <c r="G24" s="59">
        <v>9600</v>
      </c>
    </row>
    <row r="25" spans="1:7" ht="15.75">
      <c r="A25" s="162">
        <v>20</v>
      </c>
      <c r="B25" s="57" t="s">
        <v>197</v>
      </c>
      <c r="C25" s="58">
        <v>2012</v>
      </c>
      <c r="D25" s="54" t="s">
        <v>9</v>
      </c>
      <c r="E25" s="57">
        <v>11700</v>
      </c>
      <c r="F25" s="59">
        <v>1</v>
      </c>
      <c r="G25" s="59">
        <v>11700</v>
      </c>
    </row>
    <row r="26" spans="1:7" ht="15.75">
      <c r="A26" s="58">
        <v>21</v>
      </c>
      <c r="B26" s="57" t="s">
        <v>198</v>
      </c>
      <c r="C26" s="58">
        <v>2011</v>
      </c>
      <c r="D26" s="54" t="s">
        <v>9</v>
      </c>
      <c r="E26" s="57">
        <v>2500</v>
      </c>
      <c r="F26" s="59">
        <v>6</v>
      </c>
      <c r="G26" s="59">
        <v>15000</v>
      </c>
    </row>
    <row r="27" spans="1:7" ht="15.75">
      <c r="A27" s="54">
        <v>22</v>
      </c>
      <c r="B27" s="57" t="s">
        <v>199</v>
      </c>
      <c r="C27" s="58">
        <v>2012</v>
      </c>
      <c r="D27" s="54" t="s">
        <v>9</v>
      </c>
      <c r="E27" s="57">
        <v>3900</v>
      </c>
      <c r="F27" s="59">
        <v>16</v>
      </c>
      <c r="G27" s="59">
        <v>62400</v>
      </c>
    </row>
    <row r="28" spans="1:7" ht="15.75">
      <c r="A28" s="162">
        <v>23</v>
      </c>
      <c r="B28" s="57" t="s">
        <v>200</v>
      </c>
      <c r="C28" s="58">
        <v>2011</v>
      </c>
      <c r="D28" s="54" t="s">
        <v>9</v>
      </c>
      <c r="E28" s="57">
        <v>4225</v>
      </c>
      <c r="F28" s="59">
        <v>5</v>
      </c>
      <c r="G28" s="59">
        <v>21125</v>
      </c>
    </row>
    <row r="29" spans="1:7" ht="15.75">
      <c r="A29" s="58">
        <v>24</v>
      </c>
      <c r="B29" s="57" t="s">
        <v>201</v>
      </c>
      <c r="C29" s="58">
        <v>2015</v>
      </c>
      <c r="D29" s="54" t="s">
        <v>9</v>
      </c>
      <c r="E29" s="57">
        <v>316</v>
      </c>
      <c r="F29" s="59">
        <v>115</v>
      </c>
      <c r="G29" s="59">
        <v>36340</v>
      </c>
    </row>
    <row r="30" spans="1:7" ht="15.75">
      <c r="A30" s="54">
        <v>25</v>
      </c>
      <c r="B30" s="57" t="s">
        <v>202</v>
      </c>
      <c r="C30" s="58">
        <v>2015</v>
      </c>
      <c r="D30" s="54" t="s">
        <v>9</v>
      </c>
      <c r="E30" s="57">
        <v>277</v>
      </c>
      <c r="F30" s="59">
        <v>165</v>
      </c>
      <c r="G30" s="59">
        <v>45705</v>
      </c>
    </row>
    <row r="31" spans="1:7" ht="15.75">
      <c r="A31" s="162">
        <v>26</v>
      </c>
      <c r="B31" s="57" t="s">
        <v>203</v>
      </c>
      <c r="C31" s="58">
        <v>2015</v>
      </c>
      <c r="D31" s="54" t="s">
        <v>9</v>
      </c>
      <c r="E31" s="57">
        <v>277</v>
      </c>
      <c r="F31" s="59">
        <v>61</v>
      </c>
      <c r="G31" s="59">
        <v>16897</v>
      </c>
    </row>
    <row r="32" spans="1:7" ht="15.75">
      <c r="A32" s="58">
        <v>27</v>
      </c>
      <c r="B32" s="57" t="s">
        <v>204</v>
      </c>
      <c r="C32" s="58">
        <v>2013</v>
      </c>
      <c r="D32" s="54" t="s">
        <v>9</v>
      </c>
      <c r="E32" s="57">
        <v>520</v>
      </c>
      <c r="F32" s="59">
        <v>20</v>
      </c>
      <c r="G32" s="59">
        <v>10400</v>
      </c>
    </row>
    <row r="33" spans="1:7" ht="15.75">
      <c r="A33" s="54">
        <v>28</v>
      </c>
      <c r="B33" s="57" t="s">
        <v>205</v>
      </c>
      <c r="C33" s="58">
        <v>2015</v>
      </c>
      <c r="D33" s="54" t="s">
        <v>9</v>
      </c>
      <c r="E33" s="57">
        <v>1027</v>
      </c>
      <c r="F33" s="59">
        <v>13</v>
      </c>
      <c r="G33" s="59">
        <v>13351</v>
      </c>
    </row>
    <row r="34" spans="1:7" ht="15.75">
      <c r="A34" s="162">
        <v>29</v>
      </c>
      <c r="B34" s="57" t="s">
        <v>206</v>
      </c>
      <c r="C34" s="58">
        <v>2015</v>
      </c>
      <c r="D34" s="54" t="s">
        <v>9</v>
      </c>
      <c r="E34" s="57">
        <v>275</v>
      </c>
      <c r="F34" s="59">
        <v>19</v>
      </c>
      <c r="G34" s="59">
        <v>5225</v>
      </c>
    </row>
    <row r="35" spans="1:7" ht="15.75">
      <c r="A35" s="58">
        <v>30</v>
      </c>
      <c r="B35" s="57" t="s">
        <v>207</v>
      </c>
      <c r="C35" s="58">
        <v>2020</v>
      </c>
      <c r="D35" s="54" t="s">
        <v>9</v>
      </c>
      <c r="E35" s="57">
        <v>13500</v>
      </c>
      <c r="F35" s="59">
        <v>1</v>
      </c>
      <c r="G35" s="59">
        <v>13500</v>
      </c>
    </row>
    <row r="36" spans="1:7" ht="15.75">
      <c r="A36" s="54">
        <v>31</v>
      </c>
      <c r="B36" s="57" t="s">
        <v>208</v>
      </c>
      <c r="C36" s="58">
        <v>2011</v>
      </c>
      <c r="D36" s="54" t="s">
        <v>9</v>
      </c>
      <c r="E36" s="57">
        <v>65</v>
      </c>
      <c r="F36" s="59">
        <v>68</v>
      </c>
      <c r="G36" s="59">
        <v>4420</v>
      </c>
    </row>
    <row r="37" spans="1:7" ht="15.75">
      <c r="A37" s="162">
        <v>32</v>
      </c>
      <c r="B37" s="57" t="s">
        <v>208</v>
      </c>
      <c r="C37" s="58">
        <v>2012</v>
      </c>
      <c r="D37" s="54" t="s">
        <v>9</v>
      </c>
      <c r="E37" s="57">
        <v>53</v>
      </c>
      <c r="F37" s="59">
        <v>310</v>
      </c>
      <c r="G37" s="59">
        <v>16430</v>
      </c>
    </row>
    <row r="38" spans="1:7" ht="15.75">
      <c r="A38" s="58">
        <v>33</v>
      </c>
      <c r="B38" s="57" t="s">
        <v>209</v>
      </c>
      <c r="C38" s="58">
        <v>2015</v>
      </c>
      <c r="D38" s="54" t="s">
        <v>9</v>
      </c>
      <c r="E38" s="57">
        <v>225</v>
      </c>
      <c r="F38" s="59">
        <v>4</v>
      </c>
      <c r="G38" s="59">
        <v>900</v>
      </c>
    </row>
    <row r="39" spans="1:7" ht="15.75">
      <c r="A39" s="54">
        <v>34</v>
      </c>
      <c r="B39" s="57" t="s">
        <v>210</v>
      </c>
      <c r="C39" s="58">
        <v>2015</v>
      </c>
      <c r="D39" s="54" t="s">
        <v>9</v>
      </c>
      <c r="E39" s="57">
        <v>474</v>
      </c>
      <c r="F39" s="59">
        <v>6</v>
      </c>
      <c r="G39" s="59">
        <v>2844</v>
      </c>
    </row>
    <row r="40" spans="1:7" ht="15.75">
      <c r="A40" s="162">
        <v>35</v>
      </c>
      <c r="B40" s="57" t="s">
        <v>211</v>
      </c>
      <c r="C40" s="58">
        <v>2015</v>
      </c>
      <c r="D40" s="54" t="s">
        <v>9</v>
      </c>
      <c r="E40" s="57">
        <v>514</v>
      </c>
      <c r="F40" s="59">
        <v>13</v>
      </c>
      <c r="G40" s="59">
        <v>6682</v>
      </c>
    </row>
    <row r="41" spans="1:7" ht="15.75">
      <c r="A41" s="58">
        <v>36</v>
      </c>
      <c r="B41" s="57" t="s">
        <v>211</v>
      </c>
      <c r="C41" s="58">
        <v>2015</v>
      </c>
      <c r="D41" s="54" t="s">
        <v>9</v>
      </c>
      <c r="E41" s="57">
        <v>1185</v>
      </c>
      <c r="F41" s="59">
        <v>2</v>
      </c>
      <c r="G41" s="59">
        <v>2370</v>
      </c>
    </row>
    <row r="42" spans="1:7" ht="15.75">
      <c r="A42" s="54">
        <v>37</v>
      </c>
      <c r="B42" s="57" t="s">
        <v>212</v>
      </c>
      <c r="C42" s="58">
        <v>2015</v>
      </c>
      <c r="D42" s="54" t="s">
        <v>9</v>
      </c>
      <c r="E42" s="57">
        <v>420</v>
      </c>
      <c r="F42" s="59">
        <v>12</v>
      </c>
      <c r="G42" s="59">
        <v>5040</v>
      </c>
    </row>
    <row r="43" spans="1:7" ht="15.75">
      <c r="A43" s="162">
        <v>38</v>
      </c>
      <c r="B43" s="57" t="s">
        <v>213</v>
      </c>
      <c r="C43" s="58">
        <v>2015</v>
      </c>
      <c r="D43" s="54" t="s">
        <v>9</v>
      </c>
      <c r="E43" s="57">
        <v>900</v>
      </c>
      <c r="F43" s="59">
        <v>18</v>
      </c>
      <c r="G43" s="59">
        <v>16200</v>
      </c>
    </row>
    <row r="44" spans="1:7" ht="15.75">
      <c r="A44" s="58">
        <v>39</v>
      </c>
      <c r="B44" s="57" t="s">
        <v>214</v>
      </c>
      <c r="C44" s="58">
        <v>2015</v>
      </c>
      <c r="D44" s="54" t="s">
        <v>9</v>
      </c>
      <c r="E44" s="57">
        <v>4740</v>
      </c>
      <c r="F44" s="59">
        <v>4</v>
      </c>
      <c r="G44" s="59">
        <v>18960</v>
      </c>
    </row>
    <row r="45" spans="1:7" ht="15.75">
      <c r="A45" s="54">
        <v>40</v>
      </c>
      <c r="B45" s="57" t="s">
        <v>215</v>
      </c>
      <c r="C45" s="58">
        <v>2016</v>
      </c>
      <c r="D45" s="54" t="s">
        <v>9</v>
      </c>
      <c r="E45" s="57">
        <v>1110</v>
      </c>
      <c r="F45" s="59">
        <v>2</v>
      </c>
      <c r="G45" s="59">
        <v>2220</v>
      </c>
    </row>
    <row r="46" spans="1:7" ht="15.75">
      <c r="A46" s="162">
        <v>41</v>
      </c>
      <c r="B46" s="57" t="s">
        <v>216</v>
      </c>
      <c r="C46" s="58">
        <v>2016</v>
      </c>
      <c r="D46" s="54" t="s">
        <v>9</v>
      </c>
      <c r="E46" s="57">
        <v>356</v>
      </c>
      <c r="F46" s="59">
        <v>2</v>
      </c>
      <c r="G46" s="59">
        <v>712</v>
      </c>
    </row>
    <row r="47" spans="1:7" ht="15.75">
      <c r="A47" s="58">
        <v>42</v>
      </c>
      <c r="B47" s="57" t="s">
        <v>217</v>
      </c>
      <c r="C47" s="58">
        <v>2012</v>
      </c>
      <c r="D47" s="54" t="s">
        <v>9</v>
      </c>
      <c r="E47" s="57">
        <v>900</v>
      </c>
      <c r="F47" s="59">
        <v>2</v>
      </c>
      <c r="G47" s="59">
        <v>1800</v>
      </c>
    </row>
    <row r="48" spans="1:7" ht="15.75">
      <c r="A48" s="54">
        <v>43</v>
      </c>
      <c r="B48" s="57" t="s">
        <v>218</v>
      </c>
      <c r="C48" s="58">
        <v>2012</v>
      </c>
      <c r="D48" s="54" t="s">
        <v>9</v>
      </c>
      <c r="E48" s="57">
        <v>9274</v>
      </c>
      <c r="F48" s="59">
        <v>6</v>
      </c>
      <c r="G48" s="59">
        <v>55644</v>
      </c>
    </row>
    <row r="49" spans="1:7" ht="15.75">
      <c r="A49" s="162">
        <v>44</v>
      </c>
      <c r="B49" s="57" t="s">
        <v>219</v>
      </c>
      <c r="C49" s="58">
        <v>2013</v>
      </c>
      <c r="D49" s="54" t="s">
        <v>9</v>
      </c>
      <c r="E49" s="57">
        <v>455</v>
      </c>
      <c r="F49" s="59">
        <v>16</v>
      </c>
      <c r="G49" s="59">
        <v>7280</v>
      </c>
    </row>
    <row r="50" spans="1:7" ht="15.75">
      <c r="A50" s="58">
        <v>45</v>
      </c>
      <c r="B50" s="57" t="s">
        <v>220</v>
      </c>
      <c r="C50" s="58">
        <v>2015</v>
      </c>
      <c r="D50" s="54" t="s">
        <v>9</v>
      </c>
      <c r="E50" s="57">
        <v>790</v>
      </c>
      <c r="F50" s="59">
        <v>1</v>
      </c>
      <c r="G50" s="59">
        <v>790</v>
      </c>
    </row>
    <row r="51" spans="1:7" ht="15.75">
      <c r="A51" s="263" t="s">
        <v>98</v>
      </c>
      <c r="B51" s="264"/>
      <c r="C51" s="57"/>
      <c r="D51" s="57"/>
      <c r="E51" s="59"/>
      <c r="F51" s="60">
        <f>SUM(F6:F50)</f>
        <v>2636</v>
      </c>
      <c r="G51" s="61">
        <f>SUM(G6:G50)</f>
        <v>1759810</v>
      </c>
    </row>
  </sheetData>
  <mergeCells count="10">
    <mergeCell ref="C1:G1"/>
    <mergeCell ref="A51:B5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I1" sqref="I1"/>
    </sheetView>
  </sheetViews>
  <sheetFormatPr defaultRowHeight="15"/>
  <cols>
    <col min="1" max="1" width="9.140625" customWidth="1"/>
    <col min="2" max="2" width="25.28515625" customWidth="1"/>
    <col min="7" max="7" width="14.42578125" customWidth="1"/>
  </cols>
  <sheetData>
    <row r="1" spans="1:8" ht="70.5" customHeight="1">
      <c r="C1" s="240" t="s">
        <v>365</v>
      </c>
      <c r="D1" s="240"/>
      <c r="E1" s="240"/>
      <c r="F1" s="240"/>
      <c r="G1" s="240"/>
      <c r="H1" s="189"/>
    </row>
    <row r="2" spans="1:8" ht="38.25" customHeight="1">
      <c r="A2" s="272" t="s">
        <v>351</v>
      </c>
      <c r="B2" s="272"/>
      <c r="C2" s="272"/>
      <c r="D2" s="272"/>
      <c r="E2" s="272"/>
      <c r="F2" s="272"/>
      <c r="G2" s="272"/>
    </row>
    <row r="3" spans="1:8">
      <c r="A3" s="273"/>
      <c r="B3" s="273"/>
      <c r="C3" s="273"/>
      <c r="D3" s="273"/>
      <c r="E3" s="273"/>
      <c r="F3" s="273"/>
      <c r="G3" s="273"/>
    </row>
    <row r="4" spans="1:8">
      <c r="A4" s="62" t="s">
        <v>70</v>
      </c>
      <c r="B4" s="274" t="s">
        <v>221</v>
      </c>
      <c r="C4" s="274" t="s">
        <v>222</v>
      </c>
      <c r="D4" s="274" t="s">
        <v>223</v>
      </c>
      <c r="E4" s="274" t="s">
        <v>5</v>
      </c>
      <c r="F4" s="276" t="s">
        <v>224</v>
      </c>
      <c r="G4" s="277"/>
    </row>
    <row r="5" spans="1:8" ht="28.5">
      <c r="A5" s="63"/>
      <c r="B5" s="275"/>
      <c r="C5" s="275"/>
      <c r="D5" s="275"/>
      <c r="E5" s="275"/>
      <c r="F5" s="62" t="s">
        <v>4</v>
      </c>
      <c r="G5" s="62" t="s">
        <v>225</v>
      </c>
    </row>
    <row r="6" spans="1:8" ht="15.75">
      <c r="A6" s="163">
        <v>1</v>
      </c>
      <c r="B6" s="164" t="s">
        <v>226</v>
      </c>
      <c r="C6" s="163">
        <v>2013</v>
      </c>
      <c r="D6" s="163" t="s">
        <v>9</v>
      </c>
      <c r="E6" s="165">
        <v>2587</v>
      </c>
      <c r="F6" s="165">
        <v>5</v>
      </c>
      <c r="G6" s="166">
        <f t="shared" ref="G6:G43" si="0">E6*F6</f>
        <v>12935</v>
      </c>
    </row>
    <row r="7" spans="1:8" ht="15.75">
      <c r="A7" s="163">
        <v>2</v>
      </c>
      <c r="B7" s="164" t="s">
        <v>184</v>
      </c>
      <c r="C7" s="163">
        <v>2013</v>
      </c>
      <c r="D7" s="163" t="s">
        <v>9</v>
      </c>
      <c r="E7" s="167">
        <v>20800</v>
      </c>
      <c r="F7" s="165">
        <v>3</v>
      </c>
      <c r="G7" s="166">
        <f t="shared" si="0"/>
        <v>62400</v>
      </c>
    </row>
    <row r="8" spans="1:8" ht="15.75">
      <c r="A8" s="163">
        <v>3</v>
      </c>
      <c r="B8" s="164" t="s">
        <v>227</v>
      </c>
      <c r="C8" s="163">
        <v>2013</v>
      </c>
      <c r="D8" s="163" t="s">
        <v>9</v>
      </c>
      <c r="E8" s="167">
        <v>390000</v>
      </c>
      <c r="F8" s="165">
        <v>2</v>
      </c>
      <c r="G8" s="166">
        <f t="shared" si="0"/>
        <v>780000</v>
      </c>
    </row>
    <row r="9" spans="1:8" ht="15.75">
      <c r="A9" s="163">
        <v>4</v>
      </c>
      <c r="B9" s="164" t="s">
        <v>228</v>
      </c>
      <c r="C9" s="163">
        <v>2013</v>
      </c>
      <c r="D9" s="163" t="s">
        <v>9</v>
      </c>
      <c r="E9" s="167">
        <v>2860</v>
      </c>
      <c r="F9" s="165">
        <v>4</v>
      </c>
      <c r="G9" s="166">
        <f t="shared" si="0"/>
        <v>11440</v>
      </c>
    </row>
    <row r="10" spans="1:8" ht="15.75">
      <c r="A10" s="163">
        <v>5</v>
      </c>
      <c r="B10" s="164" t="s">
        <v>229</v>
      </c>
      <c r="C10" s="163">
        <v>2013</v>
      </c>
      <c r="D10" s="163" t="s">
        <v>9</v>
      </c>
      <c r="E10" s="167">
        <v>780</v>
      </c>
      <c r="F10" s="165">
        <v>4</v>
      </c>
      <c r="G10" s="166">
        <f t="shared" si="0"/>
        <v>3120</v>
      </c>
    </row>
    <row r="11" spans="1:8" ht="15.75">
      <c r="A11" s="163">
        <v>6</v>
      </c>
      <c r="B11" s="164" t="s">
        <v>230</v>
      </c>
      <c r="C11" s="163">
        <v>2013</v>
      </c>
      <c r="D11" s="163" t="s">
        <v>9</v>
      </c>
      <c r="E11" s="167">
        <v>650</v>
      </c>
      <c r="F11" s="165">
        <v>1</v>
      </c>
      <c r="G11" s="166">
        <f t="shared" si="0"/>
        <v>650</v>
      </c>
    </row>
    <row r="12" spans="1:8" ht="15.75">
      <c r="A12" s="163">
        <v>7</v>
      </c>
      <c r="B12" s="164" t="s">
        <v>231</v>
      </c>
      <c r="C12" s="163">
        <v>2013</v>
      </c>
      <c r="D12" s="163" t="s">
        <v>9</v>
      </c>
      <c r="E12" s="167">
        <v>2145</v>
      </c>
      <c r="F12" s="165">
        <v>1</v>
      </c>
      <c r="G12" s="166">
        <f t="shared" si="0"/>
        <v>2145</v>
      </c>
    </row>
    <row r="13" spans="1:8" ht="15.75">
      <c r="A13" s="163">
        <v>8</v>
      </c>
      <c r="B13" s="164" t="s">
        <v>232</v>
      </c>
      <c r="C13" s="163">
        <v>2013</v>
      </c>
      <c r="D13" s="163" t="s">
        <v>9</v>
      </c>
      <c r="E13" s="167">
        <v>1300</v>
      </c>
      <c r="F13" s="165">
        <v>1</v>
      </c>
      <c r="G13" s="166">
        <f t="shared" si="0"/>
        <v>1300</v>
      </c>
    </row>
    <row r="14" spans="1:8" ht="15.75">
      <c r="A14" s="163">
        <v>9</v>
      </c>
      <c r="B14" s="164" t="s">
        <v>181</v>
      </c>
      <c r="C14" s="163">
        <v>2013</v>
      </c>
      <c r="D14" s="163" t="s">
        <v>9</v>
      </c>
      <c r="E14" s="165">
        <v>10000</v>
      </c>
      <c r="F14" s="165">
        <v>2</v>
      </c>
      <c r="G14" s="166">
        <f t="shared" si="0"/>
        <v>20000</v>
      </c>
    </row>
    <row r="15" spans="1:8" ht="15.75">
      <c r="A15" s="163">
        <v>10</v>
      </c>
      <c r="B15" s="164" t="s">
        <v>233</v>
      </c>
      <c r="C15" s="163">
        <v>2013</v>
      </c>
      <c r="D15" s="163" t="s">
        <v>9</v>
      </c>
      <c r="E15" s="165">
        <v>325</v>
      </c>
      <c r="F15" s="165">
        <f>250-30-43</f>
        <v>177</v>
      </c>
      <c r="G15" s="166">
        <f>E15*F15</f>
        <v>57525</v>
      </c>
    </row>
    <row r="16" spans="1:8" ht="15.75">
      <c r="A16" s="163">
        <v>11</v>
      </c>
      <c r="B16" s="164" t="s">
        <v>234</v>
      </c>
      <c r="C16" s="163">
        <v>2013</v>
      </c>
      <c r="D16" s="163" t="s">
        <v>9</v>
      </c>
      <c r="E16" s="165">
        <v>455</v>
      </c>
      <c r="F16" s="165">
        <f>240-30-19</f>
        <v>191</v>
      </c>
      <c r="G16" s="166">
        <f t="shared" si="0"/>
        <v>86905</v>
      </c>
    </row>
    <row r="17" spans="1:7" ht="15.75">
      <c r="A17" s="163">
        <v>12</v>
      </c>
      <c r="B17" s="164" t="s">
        <v>235</v>
      </c>
      <c r="C17" s="163">
        <v>2013</v>
      </c>
      <c r="D17" s="163" t="s">
        <v>9</v>
      </c>
      <c r="E17" s="165">
        <v>33</v>
      </c>
      <c r="F17" s="165">
        <f>250-30-70</f>
        <v>150</v>
      </c>
      <c r="G17" s="166">
        <f t="shared" si="0"/>
        <v>4950</v>
      </c>
    </row>
    <row r="18" spans="1:7" ht="15.75">
      <c r="A18" s="163">
        <v>13</v>
      </c>
      <c r="B18" s="164" t="s">
        <v>236</v>
      </c>
      <c r="C18" s="163">
        <v>2013</v>
      </c>
      <c r="D18" s="163" t="s">
        <v>9</v>
      </c>
      <c r="E18" s="165">
        <v>33</v>
      </c>
      <c r="F18" s="165">
        <f>250-30-72</f>
        <v>148</v>
      </c>
      <c r="G18" s="166">
        <f t="shared" si="0"/>
        <v>4884</v>
      </c>
    </row>
    <row r="19" spans="1:7" ht="15.75">
      <c r="A19" s="163">
        <v>14</v>
      </c>
      <c r="B19" s="164" t="s">
        <v>237</v>
      </c>
      <c r="C19" s="163">
        <v>2013</v>
      </c>
      <c r="D19" s="163" t="s">
        <v>9</v>
      </c>
      <c r="E19" s="165">
        <v>130</v>
      </c>
      <c r="F19" s="165">
        <f>45-6</f>
        <v>39</v>
      </c>
      <c r="G19" s="166">
        <f t="shared" si="0"/>
        <v>5070</v>
      </c>
    </row>
    <row r="20" spans="1:7" ht="15.75">
      <c r="A20" s="163">
        <v>15</v>
      </c>
      <c r="B20" s="164" t="s">
        <v>238</v>
      </c>
      <c r="C20" s="163">
        <v>2013</v>
      </c>
      <c r="D20" s="163" t="s">
        <v>9</v>
      </c>
      <c r="E20" s="165">
        <v>52</v>
      </c>
      <c r="F20" s="165">
        <f>38-6</f>
        <v>32</v>
      </c>
      <c r="G20" s="166">
        <f t="shared" si="0"/>
        <v>1664</v>
      </c>
    </row>
    <row r="21" spans="1:7" ht="15.75">
      <c r="A21" s="163">
        <v>16</v>
      </c>
      <c r="B21" s="164" t="s">
        <v>239</v>
      </c>
      <c r="C21" s="163">
        <v>2013</v>
      </c>
      <c r="D21" s="163" t="s">
        <v>9</v>
      </c>
      <c r="E21" s="165">
        <v>780</v>
      </c>
      <c r="F21" s="165">
        <f>31-4-9</f>
        <v>18</v>
      </c>
      <c r="G21" s="166">
        <f t="shared" si="0"/>
        <v>14040</v>
      </c>
    </row>
    <row r="22" spans="1:7" ht="15.75">
      <c r="A22" s="163">
        <v>17</v>
      </c>
      <c r="B22" s="164" t="s">
        <v>240</v>
      </c>
      <c r="C22" s="163">
        <v>2013</v>
      </c>
      <c r="D22" s="163" t="s">
        <v>9</v>
      </c>
      <c r="E22" s="165">
        <v>715</v>
      </c>
      <c r="F22" s="165">
        <f>30-4-11</f>
        <v>15</v>
      </c>
      <c r="G22" s="166">
        <f t="shared" si="0"/>
        <v>10725</v>
      </c>
    </row>
    <row r="23" spans="1:7" ht="15.75">
      <c r="A23" s="163">
        <v>18</v>
      </c>
      <c r="B23" s="164" t="s">
        <v>241</v>
      </c>
      <c r="C23" s="163">
        <v>2013</v>
      </c>
      <c r="D23" s="163" t="s">
        <v>9</v>
      </c>
      <c r="E23" s="165">
        <v>553</v>
      </c>
      <c r="F23" s="165">
        <f>14-5</f>
        <v>9</v>
      </c>
      <c r="G23" s="166">
        <f t="shared" si="0"/>
        <v>4977</v>
      </c>
    </row>
    <row r="24" spans="1:7" ht="15.75">
      <c r="A24" s="163">
        <v>19</v>
      </c>
      <c r="B24" s="164" t="s">
        <v>242</v>
      </c>
      <c r="C24" s="163">
        <v>2013</v>
      </c>
      <c r="D24" s="163" t="s">
        <v>9</v>
      </c>
      <c r="E24" s="165">
        <v>65</v>
      </c>
      <c r="F24" s="165">
        <v>24</v>
      </c>
      <c r="G24" s="166">
        <f t="shared" si="0"/>
        <v>1560</v>
      </c>
    </row>
    <row r="25" spans="1:7" ht="15.75">
      <c r="A25" s="163">
        <v>20</v>
      </c>
      <c r="B25" s="164" t="s">
        <v>243</v>
      </c>
      <c r="C25" s="163">
        <v>2013</v>
      </c>
      <c r="D25" s="163" t="s">
        <v>9</v>
      </c>
      <c r="E25" s="165">
        <v>1800</v>
      </c>
      <c r="F25" s="165">
        <f>3-1</f>
        <v>2</v>
      </c>
      <c r="G25" s="166">
        <f t="shared" si="0"/>
        <v>3600</v>
      </c>
    </row>
    <row r="26" spans="1:7" ht="15.75">
      <c r="A26" s="163">
        <v>21</v>
      </c>
      <c r="B26" s="164" t="s">
        <v>244</v>
      </c>
      <c r="C26" s="163">
        <v>2013</v>
      </c>
      <c r="D26" s="163" t="s">
        <v>9</v>
      </c>
      <c r="E26" s="165">
        <v>163</v>
      </c>
      <c r="F26" s="165">
        <f>26-16</f>
        <v>10</v>
      </c>
      <c r="G26" s="166">
        <f t="shared" si="0"/>
        <v>1630</v>
      </c>
    </row>
    <row r="27" spans="1:7" ht="15.75">
      <c r="A27" s="163">
        <v>22</v>
      </c>
      <c r="B27" s="164" t="s">
        <v>245</v>
      </c>
      <c r="C27" s="163">
        <v>2013</v>
      </c>
      <c r="D27" s="163" t="s">
        <v>9</v>
      </c>
      <c r="E27" s="165">
        <v>228</v>
      </c>
      <c r="F27" s="165">
        <v>48</v>
      </c>
      <c r="G27" s="166">
        <f t="shared" si="0"/>
        <v>10944</v>
      </c>
    </row>
    <row r="28" spans="1:7" ht="15.75">
      <c r="A28" s="163">
        <v>23</v>
      </c>
      <c r="B28" s="164" t="s">
        <v>246</v>
      </c>
      <c r="C28" s="163">
        <v>2013</v>
      </c>
      <c r="D28" s="163" t="s">
        <v>9</v>
      </c>
      <c r="E28" s="165">
        <v>182</v>
      </c>
      <c r="F28" s="165">
        <f>217-30-47</f>
        <v>140</v>
      </c>
      <c r="G28" s="166">
        <f t="shared" si="0"/>
        <v>25480</v>
      </c>
    </row>
    <row r="29" spans="1:7" ht="15.75">
      <c r="A29" s="163">
        <v>24</v>
      </c>
      <c r="B29" s="164" t="s">
        <v>247</v>
      </c>
      <c r="C29" s="163">
        <v>2013</v>
      </c>
      <c r="D29" s="163" t="s">
        <v>9</v>
      </c>
      <c r="E29" s="165">
        <v>143</v>
      </c>
      <c r="F29" s="165">
        <f>237-30-57</f>
        <v>150</v>
      </c>
      <c r="G29" s="166">
        <f t="shared" si="0"/>
        <v>21450</v>
      </c>
    </row>
    <row r="30" spans="1:7" ht="15.75">
      <c r="A30" s="163">
        <v>25</v>
      </c>
      <c r="B30" s="164" t="s">
        <v>248</v>
      </c>
      <c r="C30" s="163">
        <v>2013</v>
      </c>
      <c r="D30" s="163" t="s">
        <v>9</v>
      </c>
      <c r="E30" s="165">
        <v>390</v>
      </c>
      <c r="F30" s="165">
        <f>35-6-7</f>
        <v>22</v>
      </c>
      <c r="G30" s="166">
        <f t="shared" si="0"/>
        <v>8580</v>
      </c>
    </row>
    <row r="31" spans="1:7" ht="15.75">
      <c r="A31" s="163">
        <v>26</v>
      </c>
      <c r="B31" s="164" t="s">
        <v>249</v>
      </c>
      <c r="C31" s="163">
        <v>2013</v>
      </c>
      <c r="D31" s="163" t="s">
        <v>9</v>
      </c>
      <c r="E31" s="165">
        <v>2715</v>
      </c>
      <c r="F31" s="165">
        <v>4</v>
      </c>
      <c r="G31" s="166">
        <f t="shared" si="0"/>
        <v>10860</v>
      </c>
    </row>
    <row r="32" spans="1:7" ht="15.75">
      <c r="A32" s="163">
        <v>27</v>
      </c>
      <c r="B32" s="164" t="s">
        <v>250</v>
      </c>
      <c r="C32" s="163">
        <v>2013</v>
      </c>
      <c r="D32" s="163" t="s">
        <v>9</v>
      </c>
      <c r="E32" s="165">
        <v>5000</v>
      </c>
      <c r="F32" s="165">
        <v>22</v>
      </c>
      <c r="G32" s="166">
        <f t="shared" si="0"/>
        <v>110000</v>
      </c>
    </row>
    <row r="33" spans="1:7" ht="15.75">
      <c r="A33" s="163">
        <v>28</v>
      </c>
      <c r="B33" s="168" t="s">
        <v>251</v>
      </c>
      <c r="C33" s="163">
        <v>2013</v>
      </c>
      <c r="D33" s="163" t="s">
        <v>9</v>
      </c>
      <c r="E33" s="165">
        <v>23400</v>
      </c>
      <c r="F33" s="165">
        <v>1</v>
      </c>
      <c r="G33" s="166">
        <f t="shared" si="0"/>
        <v>23400</v>
      </c>
    </row>
    <row r="34" spans="1:7" ht="15.75">
      <c r="A34" s="163">
        <v>29</v>
      </c>
      <c r="B34" s="164" t="s">
        <v>252</v>
      </c>
      <c r="C34" s="163">
        <v>2013</v>
      </c>
      <c r="D34" s="163" t="s">
        <v>9</v>
      </c>
      <c r="E34" s="165">
        <v>11700</v>
      </c>
      <c r="F34" s="165">
        <v>1</v>
      </c>
      <c r="G34" s="166">
        <f t="shared" si="0"/>
        <v>11700</v>
      </c>
    </row>
    <row r="35" spans="1:7" ht="15.75">
      <c r="A35" s="163">
        <v>30</v>
      </c>
      <c r="B35" s="164" t="s">
        <v>253</v>
      </c>
      <c r="C35" s="163">
        <v>2013</v>
      </c>
      <c r="D35" s="163" t="s">
        <v>9</v>
      </c>
      <c r="E35" s="165">
        <v>2080</v>
      </c>
      <c r="F35" s="165">
        <v>1</v>
      </c>
      <c r="G35" s="166">
        <f t="shared" si="0"/>
        <v>2080</v>
      </c>
    </row>
    <row r="36" spans="1:7" ht="15.75">
      <c r="A36" s="163">
        <v>31</v>
      </c>
      <c r="B36" s="164" t="s">
        <v>254</v>
      </c>
      <c r="C36" s="163">
        <v>2013</v>
      </c>
      <c r="D36" s="163" t="s">
        <v>9</v>
      </c>
      <c r="E36" s="165">
        <v>25350</v>
      </c>
      <c r="F36" s="165">
        <v>1</v>
      </c>
      <c r="G36" s="166">
        <f t="shared" si="0"/>
        <v>25350</v>
      </c>
    </row>
    <row r="37" spans="1:7" ht="15.75">
      <c r="A37" s="163">
        <v>32</v>
      </c>
      <c r="B37" s="164" t="s">
        <v>255</v>
      </c>
      <c r="C37" s="163">
        <v>2013</v>
      </c>
      <c r="D37" s="163" t="s">
        <v>9</v>
      </c>
      <c r="E37" s="165">
        <v>640</v>
      </c>
      <c r="F37" s="165">
        <v>1</v>
      </c>
      <c r="G37" s="166">
        <f t="shared" si="0"/>
        <v>640</v>
      </c>
    </row>
    <row r="38" spans="1:7" ht="15.75">
      <c r="A38" s="163">
        <v>33</v>
      </c>
      <c r="B38" s="164" t="s">
        <v>256</v>
      </c>
      <c r="C38" s="163">
        <v>2013</v>
      </c>
      <c r="D38" s="163" t="s">
        <v>9</v>
      </c>
      <c r="E38" s="165">
        <v>7200</v>
      </c>
      <c r="F38" s="165">
        <v>1</v>
      </c>
      <c r="G38" s="166">
        <f t="shared" si="0"/>
        <v>7200</v>
      </c>
    </row>
    <row r="39" spans="1:7" ht="15.75">
      <c r="A39" s="163">
        <v>34</v>
      </c>
      <c r="B39" s="164" t="s">
        <v>87</v>
      </c>
      <c r="C39" s="163">
        <v>2013</v>
      </c>
      <c r="D39" s="163" t="s">
        <v>9</v>
      </c>
      <c r="E39" s="165">
        <v>8125</v>
      </c>
      <c r="F39" s="165">
        <v>24</v>
      </c>
      <c r="G39" s="166">
        <f t="shared" si="0"/>
        <v>195000</v>
      </c>
    </row>
    <row r="40" spans="1:7" ht="15.75">
      <c r="A40" s="163">
        <v>35</v>
      </c>
      <c r="B40" s="164" t="s">
        <v>257</v>
      </c>
      <c r="C40" s="163">
        <v>2013</v>
      </c>
      <c r="D40" s="163" t="s">
        <v>9</v>
      </c>
      <c r="E40" s="165">
        <v>228</v>
      </c>
      <c r="F40" s="165">
        <v>24</v>
      </c>
      <c r="G40" s="166">
        <f t="shared" si="0"/>
        <v>5472</v>
      </c>
    </row>
    <row r="41" spans="1:7" ht="15.75">
      <c r="A41" s="163">
        <v>36</v>
      </c>
      <c r="B41" s="164" t="s">
        <v>258</v>
      </c>
      <c r="C41" s="163">
        <v>2013</v>
      </c>
      <c r="D41" s="163" t="s">
        <v>9</v>
      </c>
      <c r="E41" s="165">
        <v>260</v>
      </c>
      <c r="F41" s="165">
        <f>12-2</f>
        <v>10</v>
      </c>
      <c r="G41" s="166">
        <f t="shared" si="0"/>
        <v>2600</v>
      </c>
    </row>
    <row r="42" spans="1:7" ht="15.75">
      <c r="A42" s="163">
        <v>37</v>
      </c>
      <c r="B42" s="164" t="s">
        <v>259</v>
      </c>
      <c r="C42" s="163">
        <v>2013</v>
      </c>
      <c r="D42" s="163" t="s">
        <v>9</v>
      </c>
      <c r="E42" s="165">
        <v>33</v>
      </c>
      <c r="F42" s="165">
        <v>35</v>
      </c>
      <c r="G42" s="166">
        <f t="shared" si="0"/>
        <v>1155</v>
      </c>
    </row>
    <row r="43" spans="1:7" ht="15.75">
      <c r="A43" s="163">
        <v>38</v>
      </c>
      <c r="B43" s="164" t="s">
        <v>260</v>
      </c>
      <c r="C43" s="163">
        <v>2013</v>
      </c>
      <c r="D43" s="163" t="s">
        <v>9</v>
      </c>
      <c r="E43" s="165">
        <v>228</v>
      </c>
      <c r="F43" s="165">
        <v>9</v>
      </c>
      <c r="G43" s="166">
        <f t="shared" si="0"/>
        <v>2052</v>
      </c>
    </row>
    <row r="44" spans="1:7">
      <c r="A44" s="270" t="s">
        <v>69</v>
      </c>
      <c r="B44" s="270"/>
      <c r="C44" s="271"/>
      <c r="D44" s="64"/>
      <c r="E44" s="65"/>
      <c r="F44" s="66">
        <f>SUM(F6:F43)</f>
        <v>1332</v>
      </c>
      <c r="G44" s="66">
        <f>SUM(G6:G43)</f>
        <v>1555483</v>
      </c>
    </row>
  </sheetData>
  <mergeCells count="8">
    <mergeCell ref="C1:G1"/>
    <mergeCell ref="A44:C44"/>
    <mergeCell ref="A2:G3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C1" sqref="C1:G1"/>
    </sheetView>
  </sheetViews>
  <sheetFormatPr defaultRowHeight="15"/>
  <cols>
    <col min="1" max="1" width="6.28515625" customWidth="1"/>
    <col min="2" max="2" width="23.5703125" customWidth="1"/>
    <col min="3" max="3" width="9.140625" customWidth="1"/>
    <col min="4" max="4" width="7.5703125" customWidth="1"/>
    <col min="5" max="5" width="7.7109375" customWidth="1"/>
    <col min="7" max="7" width="14.28515625" customWidth="1"/>
  </cols>
  <sheetData>
    <row r="1" spans="1:9" ht="54.75" customHeight="1">
      <c r="C1" s="278" t="s">
        <v>366</v>
      </c>
      <c r="D1" s="278"/>
      <c r="E1" s="278"/>
      <c r="F1" s="278"/>
      <c r="G1" s="278"/>
    </row>
    <row r="2" spans="1:9" ht="15.75">
      <c r="A2" s="281" t="s">
        <v>352</v>
      </c>
      <c r="B2" s="281"/>
      <c r="C2" s="281"/>
      <c r="D2" s="281"/>
      <c r="E2" s="281"/>
      <c r="F2" s="281"/>
      <c r="G2" s="281"/>
      <c r="H2" s="133"/>
      <c r="I2" s="134"/>
    </row>
    <row r="3" spans="1:9" ht="15.75">
      <c r="A3" s="67"/>
      <c r="B3" s="68"/>
      <c r="C3" s="282"/>
      <c r="D3" s="282"/>
      <c r="E3" s="282"/>
      <c r="F3" s="282"/>
      <c r="G3" s="68"/>
      <c r="H3" s="69"/>
      <c r="I3" s="69"/>
    </row>
    <row r="4" spans="1:9" ht="15" customHeight="1">
      <c r="A4" s="279" t="s">
        <v>175</v>
      </c>
      <c r="B4" s="279" t="s">
        <v>99</v>
      </c>
      <c r="C4" s="279" t="s">
        <v>101</v>
      </c>
      <c r="D4" s="279" t="s">
        <v>261</v>
      </c>
      <c r="E4" s="279" t="s">
        <v>178</v>
      </c>
      <c r="F4" s="279" t="s">
        <v>104</v>
      </c>
      <c r="G4" s="279" t="s">
        <v>105</v>
      </c>
    </row>
    <row r="5" spans="1:9" ht="38.25" customHeight="1">
      <c r="A5" s="280"/>
      <c r="B5" s="280"/>
      <c r="C5" s="280"/>
      <c r="D5" s="280"/>
      <c r="E5" s="280"/>
      <c r="F5" s="280"/>
      <c r="G5" s="280"/>
    </row>
    <row r="6" spans="1:9" ht="15.75">
      <c r="A6" s="70">
        <v>1</v>
      </c>
      <c r="B6" s="169" t="s">
        <v>262</v>
      </c>
      <c r="C6" s="170">
        <v>1976</v>
      </c>
      <c r="D6" s="171" t="s">
        <v>263</v>
      </c>
      <c r="E6" s="172">
        <v>4000</v>
      </c>
      <c r="F6" s="173">
        <v>6</v>
      </c>
      <c r="G6" s="172">
        <f t="shared" ref="G6:G39" si="0">F6*E6</f>
        <v>24000</v>
      </c>
      <c r="H6" s="72"/>
    </row>
    <row r="7" spans="1:9" ht="15.75">
      <c r="A7" s="71">
        <v>2</v>
      </c>
      <c r="B7" s="169" t="s">
        <v>264</v>
      </c>
      <c r="C7" s="170">
        <v>1976</v>
      </c>
      <c r="D7" s="171" t="s">
        <v>263</v>
      </c>
      <c r="E7" s="172">
        <v>2000</v>
      </c>
      <c r="F7" s="173">
        <v>4</v>
      </c>
      <c r="G7" s="172">
        <f t="shared" si="0"/>
        <v>8000</v>
      </c>
      <c r="H7" s="72"/>
    </row>
    <row r="8" spans="1:9" ht="15.75">
      <c r="A8" s="71">
        <v>3</v>
      </c>
      <c r="B8" s="169" t="s">
        <v>265</v>
      </c>
      <c r="C8" s="170">
        <v>1980</v>
      </c>
      <c r="D8" s="171" t="s">
        <v>263</v>
      </c>
      <c r="E8" s="172">
        <v>34</v>
      </c>
      <c r="F8" s="173">
        <v>2</v>
      </c>
      <c r="G8" s="172">
        <f t="shared" si="0"/>
        <v>68</v>
      </c>
      <c r="H8" s="72"/>
    </row>
    <row r="9" spans="1:9" ht="15.75">
      <c r="A9" s="71">
        <v>4</v>
      </c>
      <c r="B9" s="169" t="s">
        <v>266</v>
      </c>
      <c r="C9" s="170">
        <v>1977</v>
      </c>
      <c r="D9" s="171" t="s">
        <v>263</v>
      </c>
      <c r="E9" s="172">
        <v>84</v>
      </c>
      <c r="F9" s="173">
        <v>6</v>
      </c>
      <c r="G9" s="172">
        <f t="shared" si="0"/>
        <v>504</v>
      </c>
      <c r="H9" s="72"/>
    </row>
    <row r="10" spans="1:9" ht="30.75">
      <c r="A10" s="71">
        <v>5</v>
      </c>
      <c r="B10" s="169" t="s">
        <v>267</v>
      </c>
      <c r="C10" s="170">
        <v>1977</v>
      </c>
      <c r="D10" s="171" t="s">
        <v>263</v>
      </c>
      <c r="E10" s="172">
        <v>168</v>
      </c>
      <c r="F10" s="173">
        <v>13</v>
      </c>
      <c r="G10" s="172">
        <f t="shared" si="0"/>
        <v>2184</v>
      </c>
      <c r="H10" s="72"/>
    </row>
    <row r="11" spans="1:9" ht="15.75">
      <c r="A11" s="71">
        <v>6</v>
      </c>
      <c r="B11" s="169" t="s">
        <v>268</v>
      </c>
      <c r="C11" s="170">
        <v>1982</v>
      </c>
      <c r="D11" s="171" t="s">
        <v>263</v>
      </c>
      <c r="E11" s="172">
        <v>287</v>
      </c>
      <c r="F11" s="173">
        <v>3</v>
      </c>
      <c r="G11" s="172">
        <f t="shared" si="0"/>
        <v>861</v>
      </c>
      <c r="H11" s="72"/>
    </row>
    <row r="12" spans="1:9" ht="15.75">
      <c r="A12" s="71">
        <v>7</v>
      </c>
      <c r="B12" s="169" t="s">
        <v>269</v>
      </c>
      <c r="C12" s="170">
        <v>1980</v>
      </c>
      <c r="D12" s="171" t="s">
        <v>263</v>
      </c>
      <c r="E12" s="172">
        <v>8000</v>
      </c>
      <c r="F12" s="173">
        <v>1</v>
      </c>
      <c r="G12" s="172">
        <f t="shared" si="0"/>
        <v>8000</v>
      </c>
      <c r="H12" s="72"/>
    </row>
    <row r="13" spans="1:9" ht="15.75">
      <c r="A13" s="71">
        <v>8</v>
      </c>
      <c r="B13" s="169" t="s">
        <v>270</v>
      </c>
      <c r="C13" s="170">
        <v>1987</v>
      </c>
      <c r="D13" s="171" t="s">
        <v>263</v>
      </c>
      <c r="E13" s="172">
        <v>10000</v>
      </c>
      <c r="F13" s="173">
        <v>1</v>
      </c>
      <c r="G13" s="172">
        <f t="shared" si="0"/>
        <v>10000</v>
      </c>
      <c r="H13" s="72"/>
    </row>
    <row r="14" spans="1:9" ht="15.75">
      <c r="A14" s="71">
        <v>9</v>
      </c>
      <c r="B14" s="169" t="s">
        <v>271</v>
      </c>
      <c r="C14" s="170">
        <v>1987</v>
      </c>
      <c r="D14" s="171" t="s">
        <v>263</v>
      </c>
      <c r="E14" s="172">
        <v>500</v>
      </c>
      <c r="F14" s="173">
        <v>1</v>
      </c>
      <c r="G14" s="172">
        <f t="shared" si="0"/>
        <v>500</v>
      </c>
      <c r="H14" s="72"/>
    </row>
    <row r="15" spans="1:9" ht="30.75">
      <c r="A15" s="71">
        <v>10</v>
      </c>
      <c r="B15" s="169" t="s">
        <v>272</v>
      </c>
      <c r="C15" s="170">
        <v>1996</v>
      </c>
      <c r="D15" s="171" t="s">
        <v>263</v>
      </c>
      <c r="E15" s="172">
        <v>638</v>
      </c>
      <c r="F15" s="173">
        <v>3</v>
      </c>
      <c r="G15" s="172">
        <f t="shared" si="0"/>
        <v>1914</v>
      </c>
      <c r="H15" s="72"/>
    </row>
    <row r="16" spans="1:9" ht="15.75">
      <c r="A16" s="71">
        <v>11</v>
      </c>
      <c r="B16" s="169" t="s">
        <v>273</v>
      </c>
      <c r="C16" s="170">
        <v>2011</v>
      </c>
      <c r="D16" s="171" t="s">
        <v>263</v>
      </c>
      <c r="E16" s="172">
        <v>1000</v>
      </c>
      <c r="F16" s="173">
        <v>1</v>
      </c>
      <c r="G16" s="172">
        <f t="shared" si="0"/>
        <v>1000</v>
      </c>
      <c r="H16" s="72"/>
    </row>
    <row r="17" spans="1:8" ht="30.75">
      <c r="A17" s="71">
        <v>12</v>
      </c>
      <c r="B17" s="169" t="s">
        <v>274</v>
      </c>
      <c r="C17" s="170">
        <v>2010</v>
      </c>
      <c r="D17" s="171" t="s">
        <v>263</v>
      </c>
      <c r="E17" s="172">
        <v>3916</v>
      </c>
      <c r="F17" s="173">
        <v>60</v>
      </c>
      <c r="G17" s="172">
        <f t="shared" si="0"/>
        <v>234960</v>
      </c>
      <c r="H17" s="72"/>
    </row>
    <row r="18" spans="1:8" ht="15.75">
      <c r="A18" s="71">
        <v>13</v>
      </c>
      <c r="B18" s="169" t="s">
        <v>275</v>
      </c>
      <c r="C18" s="170">
        <v>2012</v>
      </c>
      <c r="D18" s="171" t="s">
        <v>263</v>
      </c>
      <c r="E18" s="172">
        <v>1000</v>
      </c>
      <c r="F18" s="173">
        <v>60</v>
      </c>
      <c r="G18" s="172">
        <f t="shared" si="0"/>
        <v>60000</v>
      </c>
      <c r="H18" s="72"/>
    </row>
    <row r="19" spans="1:8" ht="15.75">
      <c r="A19" s="71">
        <v>14</v>
      </c>
      <c r="B19" s="169" t="s">
        <v>276</v>
      </c>
      <c r="C19" s="170">
        <v>2012</v>
      </c>
      <c r="D19" s="171" t="s">
        <v>263</v>
      </c>
      <c r="E19" s="172">
        <v>960</v>
      </c>
      <c r="F19" s="173">
        <v>1</v>
      </c>
      <c r="G19" s="172">
        <f t="shared" si="0"/>
        <v>960</v>
      </c>
      <c r="H19" s="72"/>
    </row>
    <row r="20" spans="1:8" ht="30.75">
      <c r="A20" s="71">
        <v>15</v>
      </c>
      <c r="B20" s="169" t="s">
        <v>277</v>
      </c>
      <c r="C20" s="170">
        <v>2009</v>
      </c>
      <c r="D20" s="171" t="s">
        <v>263</v>
      </c>
      <c r="E20" s="172">
        <v>168</v>
      </c>
      <c r="F20" s="173">
        <v>2</v>
      </c>
      <c r="G20" s="172">
        <f t="shared" si="0"/>
        <v>336</v>
      </c>
      <c r="H20" s="72"/>
    </row>
    <row r="21" spans="1:8" ht="15.75">
      <c r="A21" s="71">
        <v>16</v>
      </c>
      <c r="B21" s="169" t="s">
        <v>278</v>
      </c>
      <c r="C21" s="170">
        <v>2011</v>
      </c>
      <c r="D21" s="171" t="s">
        <v>263</v>
      </c>
      <c r="E21" s="172">
        <v>1398</v>
      </c>
      <c r="F21" s="173">
        <v>3</v>
      </c>
      <c r="G21" s="172">
        <f t="shared" si="0"/>
        <v>4194</v>
      </c>
      <c r="H21" s="72"/>
    </row>
    <row r="22" spans="1:8" ht="30.75">
      <c r="A22" s="71">
        <v>17</v>
      </c>
      <c r="B22" s="169" t="s">
        <v>279</v>
      </c>
      <c r="C22" s="170">
        <v>2009</v>
      </c>
      <c r="D22" s="171" t="s">
        <v>263</v>
      </c>
      <c r="E22" s="172">
        <v>475</v>
      </c>
      <c r="F22" s="173">
        <v>1</v>
      </c>
      <c r="G22" s="172">
        <f t="shared" si="0"/>
        <v>475</v>
      </c>
      <c r="H22" s="72"/>
    </row>
    <row r="23" spans="1:8" ht="15.75">
      <c r="A23" s="71">
        <v>18</v>
      </c>
      <c r="B23" s="169" t="s">
        <v>280</v>
      </c>
      <c r="C23" s="170">
        <v>2009</v>
      </c>
      <c r="D23" s="171" t="s">
        <v>263</v>
      </c>
      <c r="E23" s="172">
        <v>2238</v>
      </c>
      <c r="F23" s="173">
        <v>11</v>
      </c>
      <c r="G23" s="172">
        <f t="shared" si="0"/>
        <v>24618</v>
      </c>
      <c r="H23" s="72"/>
    </row>
    <row r="24" spans="1:8" ht="15.75">
      <c r="A24" s="71">
        <v>19</v>
      </c>
      <c r="B24" s="169" t="s">
        <v>281</v>
      </c>
      <c r="C24" s="170">
        <v>2010</v>
      </c>
      <c r="D24" s="171" t="s">
        <v>263</v>
      </c>
      <c r="E24" s="172">
        <v>3160</v>
      </c>
      <c r="F24" s="173">
        <v>1</v>
      </c>
      <c r="G24" s="172">
        <f t="shared" si="0"/>
        <v>3160</v>
      </c>
      <c r="H24" s="72"/>
    </row>
    <row r="25" spans="1:8" ht="15.75">
      <c r="A25" s="71">
        <v>20</v>
      </c>
      <c r="B25" s="169" t="s">
        <v>282</v>
      </c>
      <c r="C25" s="170">
        <v>2011</v>
      </c>
      <c r="D25" s="171" t="s">
        <v>263</v>
      </c>
      <c r="E25" s="172">
        <v>500</v>
      </c>
      <c r="F25" s="173">
        <v>30</v>
      </c>
      <c r="G25" s="172">
        <f t="shared" si="0"/>
        <v>15000</v>
      </c>
      <c r="H25" s="72"/>
    </row>
    <row r="26" spans="1:8" ht="15.75">
      <c r="A26" s="71">
        <v>21</v>
      </c>
      <c r="B26" s="169" t="s">
        <v>283</v>
      </c>
      <c r="C26" s="170">
        <v>2011</v>
      </c>
      <c r="D26" s="171" t="s">
        <v>263</v>
      </c>
      <c r="E26" s="172">
        <v>350</v>
      </c>
      <c r="F26" s="173">
        <v>30</v>
      </c>
      <c r="G26" s="172">
        <f t="shared" si="0"/>
        <v>10500</v>
      </c>
      <c r="H26" s="72"/>
    </row>
    <row r="27" spans="1:8" ht="15.75">
      <c r="A27" s="71">
        <v>22</v>
      </c>
      <c r="B27" s="169" t="s">
        <v>284</v>
      </c>
      <c r="C27" s="170">
        <v>2011</v>
      </c>
      <c r="D27" s="171" t="s">
        <v>263</v>
      </c>
      <c r="E27" s="172">
        <v>150</v>
      </c>
      <c r="F27" s="173">
        <v>30</v>
      </c>
      <c r="G27" s="172">
        <f t="shared" si="0"/>
        <v>4500</v>
      </c>
      <c r="H27" s="72"/>
    </row>
    <row r="28" spans="1:8" ht="15.75">
      <c r="A28" s="71">
        <v>23</v>
      </c>
      <c r="B28" s="169" t="s">
        <v>285</v>
      </c>
      <c r="C28" s="170">
        <v>2015</v>
      </c>
      <c r="D28" s="171" t="s">
        <v>263</v>
      </c>
      <c r="E28" s="172">
        <v>210</v>
      </c>
      <c r="F28" s="173">
        <v>3</v>
      </c>
      <c r="G28" s="172">
        <f t="shared" si="0"/>
        <v>630</v>
      </c>
      <c r="H28" s="72"/>
    </row>
    <row r="29" spans="1:8" ht="15.75">
      <c r="A29" s="71">
        <v>24</v>
      </c>
      <c r="B29" s="169" t="s">
        <v>286</v>
      </c>
      <c r="C29" s="170">
        <v>2009</v>
      </c>
      <c r="D29" s="171" t="s">
        <v>263</v>
      </c>
      <c r="E29" s="172">
        <v>700</v>
      </c>
      <c r="F29" s="173">
        <v>1</v>
      </c>
      <c r="G29" s="172">
        <f t="shared" si="0"/>
        <v>700</v>
      </c>
      <c r="H29" s="72"/>
    </row>
    <row r="30" spans="1:8" ht="30.75">
      <c r="A30" s="71">
        <v>25</v>
      </c>
      <c r="B30" s="169" t="s">
        <v>287</v>
      </c>
      <c r="C30" s="170">
        <v>2012</v>
      </c>
      <c r="D30" s="171" t="s">
        <v>263</v>
      </c>
      <c r="E30" s="172">
        <v>1500</v>
      </c>
      <c r="F30" s="173">
        <v>2</v>
      </c>
      <c r="G30" s="172">
        <f t="shared" si="0"/>
        <v>3000</v>
      </c>
      <c r="H30" s="72"/>
    </row>
    <row r="31" spans="1:8" ht="30.75">
      <c r="A31" s="71">
        <v>26</v>
      </c>
      <c r="B31" s="169" t="s">
        <v>288</v>
      </c>
      <c r="C31" s="170">
        <v>2015</v>
      </c>
      <c r="D31" s="171" t="s">
        <v>263</v>
      </c>
      <c r="E31" s="172">
        <v>1800</v>
      </c>
      <c r="F31" s="173">
        <v>2</v>
      </c>
      <c r="G31" s="172">
        <f t="shared" si="0"/>
        <v>3600</v>
      </c>
      <c r="H31" s="72"/>
    </row>
    <row r="32" spans="1:8" ht="15.75">
      <c r="A32" s="71">
        <v>27</v>
      </c>
      <c r="B32" s="169" t="s">
        <v>289</v>
      </c>
      <c r="C32" s="170">
        <v>2016</v>
      </c>
      <c r="D32" s="171" t="s">
        <v>263</v>
      </c>
      <c r="E32" s="172">
        <v>224</v>
      </c>
      <c r="F32" s="173">
        <v>2</v>
      </c>
      <c r="G32" s="172">
        <f t="shared" si="0"/>
        <v>448</v>
      </c>
      <c r="H32" s="72"/>
    </row>
    <row r="33" spans="1:8" ht="30.75">
      <c r="A33" s="71">
        <v>28</v>
      </c>
      <c r="B33" s="169" t="s">
        <v>290</v>
      </c>
      <c r="C33" s="170">
        <v>2016</v>
      </c>
      <c r="D33" s="171" t="s">
        <v>263</v>
      </c>
      <c r="E33" s="172">
        <v>2496</v>
      </c>
      <c r="F33" s="173">
        <v>1</v>
      </c>
      <c r="G33" s="172">
        <f t="shared" si="0"/>
        <v>2496</v>
      </c>
      <c r="H33" s="72"/>
    </row>
    <row r="34" spans="1:8" ht="30.75">
      <c r="A34" s="71">
        <v>29</v>
      </c>
      <c r="B34" s="169" t="s">
        <v>291</v>
      </c>
      <c r="C34" s="170">
        <v>2016</v>
      </c>
      <c r="D34" s="171" t="s">
        <v>263</v>
      </c>
      <c r="E34" s="172">
        <v>34563</v>
      </c>
      <c r="F34" s="173">
        <v>1</v>
      </c>
      <c r="G34" s="172">
        <f t="shared" si="0"/>
        <v>34563</v>
      </c>
      <c r="H34" s="72"/>
    </row>
    <row r="35" spans="1:8" ht="30.75">
      <c r="A35" s="71">
        <v>30</v>
      </c>
      <c r="B35" s="169" t="s">
        <v>292</v>
      </c>
      <c r="C35" s="170">
        <v>2016</v>
      </c>
      <c r="D35" s="171" t="s">
        <v>263</v>
      </c>
      <c r="E35" s="172">
        <v>22120</v>
      </c>
      <c r="F35" s="173">
        <v>1</v>
      </c>
      <c r="G35" s="172">
        <f t="shared" si="0"/>
        <v>22120</v>
      </c>
      <c r="H35" s="72"/>
    </row>
    <row r="36" spans="1:8" ht="15.75">
      <c r="A36" s="71">
        <v>31</v>
      </c>
      <c r="B36" s="169" t="s">
        <v>293</v>
      </c>
      <c r="C36" s="170">
        <v>2018</v>
      </c>
      <c r="D36" s="171" t="s">
        <v>263</v>
      </c>
      <c r="E36" s="172">
        <v>1680</v>
      </c>
      <c r="F36" s="173">
        <v>1</v>
      </c>
      <c r="G36" s="172">
        <f t="shared" si="0"/>
        <v>1680</v>
      </c>
      <c r="H36" s="72"/>
    </row>
    <row r="37" spans="1:8" ht="30">
      <c r="A37" s="71">
        <v>33</v>
      </c>
      <c r="B37" s="174" t="s">
        <v>294</v>
      </c>
      <c r="C37" s="175">
        <v>2019</v>
      </c>
      <c r="D37" s="171" t="s">
        <v>263</v>
      </c>
      <c r="E37" s="176">
        <v>1300</v>
      </c>
      <c r="F37" s="177">
        <v>1</v>
      </c>
      <c r="G37" s="172">
        <f t="shared" si="0"/>
        <v>1300</v>
      </c>
      <c r="H37" s="72"/>
    </row>
    <row r="38" spans="1:8" ht="30">
      <c r="A38" s="73">
        <v>34</v>
      </c>
      <c r="B38" s="174" t="s">
        <v>295</v>
      </c>
      <c r="C38" s="175">
        <v>2019</v>
      </c>
      <c r="D38" s="171" t="s">
        <v>263</v>
      </c>
      <c r="E38" s="176">
        <v>900</v>
      </c>
      <c r="F38" s="177">
        <v>1</v>
      </c>
      <c r="G38" s="172">
        <f t="shared" si="0"/>
        <v>900</v>
      </c>
      <c r="H38" s="72"/>
    </row>
    <row r="39" spans="1:8" ht="30">
      <c r="A39" s="73">
        <v>35</v>
      </c>
      <c r="B39" s="174" t="s">
        <v>296</v>
      </c>
      <c r="C39" s="175">
        <v>2019</v>
      </c>
      <c r="D39" s="171" t="s">
        <v>263</v>
      </c>
      <c r="E39" s="176">
        <v>2470</v>
      </c>
      <c r="F39" s="177">
        <v>1</v>
      </c>
      <c r="G39" s="172">
        <f t="shared" si="0"/>
        <v>2470</v>
      </c>
      <c r="H39" s="72"/>
    </row>
    <row r="40" spans="1:8" ht="15.75">
      <c r="A40" s="71"/>
      <c r="B40" s="178" t="s">
        <v>297</v>
      </c>
      <c r="C40" s="179"/>
      <c r="D40" s="180"/>
      <c r="E40" s="171"/>
      <c r="F40" s="181">
        <f>SUM(F6:F39)</f>
        <v>287</v>
      </c>
      <c r="G40" s="182">
        <f>+SUM(G6:G39)</f>
        <v>489641</v>
      </c>
      <c r="H40" s="72"/>
    </row>
  </sheetData>
  <mergeCells count="10">
    <mergeCell ref="C1:G1"/>
    <mergeCell ref="F4:F5"/>
    <mergeCell ref="G4:G5"/>
    <mergeCell ref="A2:G2"/>
    <mergeCell ref="C3:F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" sqref="C1:F1"/>
    </sheetView>
  </sheetViews>
  <sheetFormatPr defaultRowHeight="15"/>
  <cols>
    <col min="1" max="1" width="7.42578125" customWidth="1"/>
    <col min="2" max="2" width="30.42578125" customWidth="1"/>
    <col min="6" max="6" width="16.5703125" customWidth="1"/>
  </cols>
  <sheetData>
    <row r="1" spans="1:7" ht="60" customHeight="1">
      <c r="C1" s="278" t="s">
        <v>367</v>
      </c>
      <c r="D1" s="278"/>
      <c r="E1" s="278"/>
      <c r="F1" s="278"/>
      <c r="G1" s="72"/>
    </row>
    <row r="2" spans="1:7" ht="23.25" customHeight="1">
      <c r="A2" s="286" t="s">
        <v>353</v>
      </c>
      <c r="B2" s="286"/>
      <c r="C2" s="286"/>
      <c r="D2" s="286"/>
      <c r="E2" s="286"/>
      <c r="F2" s="286"/>
    </row>
    <row r="3" spans="1:7" ht="30">
      <c r="A3" s="85" t="s">
        <v>314</v>
      </c>
      <c r="B3" s="86" t="s">
        <v>315</v>
      </c>
      <c r="C3" s="87" t="s">
        <v>316</v>
      </c>
      <c r="D3" s="88" t="s">
        <v>317</v>
      </c>
      <c r="E3" s="89" t="s">
        <v>73</v>
      </c>
      <c r="F3" s="90" t="s">
        <v>318</v>
      </c>
    </row>
    <row r="4" spans="1:7" ht="18" customHeight="1">
      <c r="A4" s="91">
        <v>1</v>
      </c>
      <c r="B4" s="92" t="s">
        <v>319</v>
      </c>
      <c r="C4" s="93">
        <v>1987</v>
      </c>
      <c r="D4" s="94">
        <v>15000</v>
      </c>
      <c r="E4" s="95">
        <v>2</v>
      </c>
      <c r="F4" s="94">
        <v>30000</v>
      </c>
    </row>
    <row r="5" spans="1:7" ht="18" customHeight="1">
      <c r="A5" s="91">
        <v>2</v>
      </c>
      <c r="B5" s="96" t="s">
        <v>320</v>
      </c>
      <c r="C5" s="93">
        <v>1988</v>
      </c>
      <c r="D5" s="97">
        <v>2224</v>
      </c>
      <c r="E5" s="93">
        <v>1</v>
      </c>
      <c r="F5" s="97">
        <v>2224</v>
      </c>
    </row>
    <row r="6" spans="1:7" ht="18" customHeight="1">
      <c r="A6" s="91">
        <v>3</v>
      </c>
      <c r="B6" s="98" t="s">
        <v>321</v>
      </c>
      <c r="C6" s="99">
        <v>2010</v>
      </c>
      <c r="D6" s="100">
        <v>7500</v>
      </c>
      <c r="E6" s="99">
        <v>20</v>
      </c>
      <c r="F6" s="100">
        <v>150000</v>
      </c>
    </row>
    <row r="7" spans="1:7" ht="18" customHeight="1">
      <c r="A7" s="91">
        <v>4</v>
      </c>
      <c r="B7" s="92" t="s">
        <v>322</v>
      </c>
      <c r="C7" s="93">
        <v>1997</v>
      </c>
      <c r="D7" s="97">
        <v>2500</v>
      </c>
      <c r="E7" s="93">
        <v>2</v>
      </c>
      <c r="F7" s="97">
        <v>5000</v>
      </c>
    </row>
    <row r="8" spans="1:7" ht="18" customHeight="1">
      <c r="A8" s="91">
        <v>5</v>
      </c>
      <c r="B8" s="92" t="s">
        <v>323</v>
      </c>
      <c r="C8" s="93">
        <v>2008</v>
      </c>
      <c r="D8" s="97">
        <v>4000</v>
      </c>
      <c r="E8" s="93">
        <v>10</v>
      </c>
      <c r="F8" s="97">
        <v>40000</v>
      </c>
    </row>
    <row r="9" spans="1:7" ht="18" customHeight="1">
      <c r="A9" s="91">
        <v>6</v>
      </c>
      <c r="B9" s="98" t="s">
        <v>324</v>
      </c>
      <c r="C9" s="93">
        <v>2010</v>
      </c>
      <c r="D9" s="97">
        <v>13500</v>
      </c>
      <c r="E9" s="93">
        <v>1</v>
      </c>
      <c r="F9" s="97">
        <v>13500</v>
      </c>
    </row>
    <row r="10" spans="1:7" ht="18" customHeight="1">
      <c r="A10" s="91">
        <v>7</v>
      </c>
      <c r="B10" s="92" t="s">
        <v>324</v>
      </c>
      <c r="C10" s="93">
        <v>2010</v>
      </c>
      <c r="D10" s="97">
        <v>7400</v>
      </c>
      <c r="E10" s="93">
        <v>4</v>
      </c>
      <c r="F10" s="97">
        <v>29600</v>
      </c>
    </row>
    <row r="11" spans="1:7" ht="18" customHeight="1">
      <c r="A11" s="91">
        <v>8</v>
      </c>
      <c r="B11" s="98" t="s">
        <v>325</v>
      </c>
      <c r="C11" s="93">
        <v>2007</v>
      </c>
      <c r="D11" s="97">
        <v>720</v>
      </c>
      <c r="E11" s="93">
        <v>1</v>
      </c>
      <c r="F11" s="97">
        <v>720</v>
      </c>
    </row>
    <row r="12" spans="1:7" ht="18" customHeight="1">
      <c r="A12" s="91">
        <v>9</v>
      </c>
      <c r="B12" s="98" t="s">
        <v>326</v>
      </c>
      <c r="C12" s="93">
        <v>2011</v>
      </c>
      <c r="D12" s="97">
        <v>6500</v>
      </c>
      <c r="E12" s="93">
        <v>3</v>
      </c>
      <c r="F12" s="97">
        <v>19500</v>
      </c>
    </row>
    <row r="13" spans="1:7" ht="18" customHeight="1">
      <c r="A13" s="91">
        <v>10</v>
      </c>
      <c r="B13" s="92" t="s">
        <v>181</v>
      </c>
      <c r="C13" s="93">
        <v>2011</v>
      </c>
      <c r="D13" s="97">
        <v>10000</v>
      </c>
      <c r="E13" s="93">
        <v>1</v>
      </c>
      <c r="F13" s="97">
        <v>10000</v>
      </c>
    </row>
    <row r="14" spans="1:7" ht="18" customHeight="1">
      <c r="A14" s="91">
        <v>11</v>
      </c>
      <c r="B14" s="98" t="s">
        <v>324</v>
      </c>
      <c r="C14" s="93">
        <v>2012</v>
      </c>
      <c r="D14" s="97">
        <v>5850</v>
      </c>
      <c r="E14" s="93">
        <v>1</v>
      </c>
      <c r="F14" s="97">
        <v>5850</v>
      </c>
    </row>
    <row r="15" spans="1:7" ht="18" customHeight="1">
      <c r="A15" s="91">
        <v>12</v>
      </c>
      <c r="B15" s="98" t="s">
        <v>327</v>
      </c>
      <c r="C15" s="93">
        <v>2013</v>
      </c>
      <c r="D15" s="97">
        <v>3770</v>
      </c>
      <c r="E15" s="93">
        <v>1</v>
      </c>
      <c r="F15" s="97">
        <v>3770</v>
      </c>
    </row>
    <row r="16" spans="1:7" ht="18" customHeight="1">
      <c r="A16" s="91">
        <v>13</v>
      </c>
      <c r="B16" s="98" t="s">
        <v>328</v>
      </c>
      <c r="C16" s="93">
        <v>2016</v>
      </c>
      <c r="D16" s="97">
        <v>10270</v>
      </c>
      <c r="E16" s="93">
        <v>3</v>
      </c>
      <c r="F16" s="97">
        <v>30810</v>
      </c>
    </row>
    <row r="17" spans="1:6" ht="18">
      <c r="A17" s="283" t="s">
        <v>98</v>
      </c>
      <c r="B17" s="284"/>
      <c r="C17" s="285"/>
      <c r="D17" s="101"/>
      <c r="E17" s="102">
        <v>50</v>
      </c>
      <c r="F17" s="103">
        <v>340974</v>
      </c>
    </row>
  </sheetData>
  <mergeCells count="3">
    <mergeCell ref="A17:C17"/>
    <mergeCell ref="A2:F2"/>
    <mergeCell ref="C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1" sqref="C1:F1"/>
    </sheetView>
  </sheetViews>
  <sheetFormatPr defaultRowHeight="15"/>
  <cols>
    <col min="1" max="1" width="7.28515625" customWidth="1"/>
    <col min="2" max="2" width="27.7109375" customWidth="1"/>
    <col min="6" max="6" width="18.28515625" customWidth="1"/>
  </cols>
  <sheetData>
    <row r="1" spans="1:6" ht="63.75" customHeight="1">
      <c r="C1" s="278" t="s">
        <v>368</v>
      </c>
      <c r="D1" s="278"/>
      <c r="E1" s="278"/>
      <c r="F1" s="278"/>
    </row>
    <row r="2" spans="1:6">
      <c r="A2" s="287" t="s">
        <v>354</v>
      </c>
      <c r="B2" s="287"/>
      <c r="C2" s="287"/>
      <c r="D2" s="287"/>
      <c r="E2" s="287"/>
      <c r="F2" s="287"/>
    </row>
    <row r="3" spans="1:6" ht="45">
      <c r="A3" s="104" t="s">
        <v>70</v>
      </c>
      <c r="B3" s="104" t="s">
        <v>329</v>
      </c>
      <c r="C3" s="105" t="s">
        <v>330</v>
      </c>
      <c r="D3" s="104" t="s">
        <v>73</v>
      </c>
      <c r="E3" s="104" t="s">
        <v>317</v>
      </c>
      <c r="F3" s="104" t="s">
        <v>299</v>
      </c>
    </row>
    <row r="4" spans="1:6">
      <c r="A4" s="106">
        <v>1</v>
      </c>
      <c r="B4" s="106" t="s">
        <v>137</v>
      </c>
      <c r="C4" s="106">
        <v>1993</v>
      </c>
      <c r="D4" s="106">
        <v>3</v>
      </c>
      <c r="E4" s="106">
        <v>350000</v>
      </c>
      <c r="F4" s="106">
        <f>+D4*E4</f>
        <v>1050000</v>
      </c>
    </row>
    <row r="5" spans="1:6">
      <c r="A5" s="106"/>
      <c r="B5" s="106"/>
      <c r="C5" s="106"/>
      <c r="D5" s="106"/>
      <c r="E5" s="106"/>
      <c r="F5" s="106"/>
    </row>
    <row r="6" spans="1:6">
      <c r="A6" s="288" t="s">
        <v>69</v>
      </c>
      <c r="B6" s="289"/>
      <c r="C6" s="290"/>
      <c r="D6" s="107">
        <f>SUM(D4:D5)</f>
        <v>3</v>
      </c>
      <c r="E6" s="107"/>
      <c r="F6" s="107">
        <f>SUM(F4:F5)</f>
        <v>1050000</v>
      </c>
    </row>
  </sheetData>
  <mergeCells count="3">
    <mergeCell ref="A2:F2"/>
    <mergeCell ref="A6:C6"/>
    <mergeCell ref="C1:F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" sqref="C1:F1"/>
    </sheetView>
  </sheetViews>
  <sheetFormatPr defaultRowHeight="15"/>
  <cols>
    <col min="2" max="2" width="23.28515625" customWidth="1"/>
    <col min="3" max="3" width="15" customWidth="1"/>
    <col min="6" max="6" width="10.85546875" customWidth="1"/>
  </cols>
  <sheetData>
    <row r="1" spans="1:6" ht="51" customHeight="1">
      <c r="C1" s="278" t="s">
        <v>369</v>
      </c>
      <c r="D1" s="278"/>
      <c r="E1" s="278"/>
      <c r="F1" s="278"/>
    </row>
    <row r="2" spans="1:6">
      <c r="A2" s="291" t="s">
        <v>355</v>
      </c>
      <c r="B2" s="291"/>
      <c r="C2" s="291"/>
      <c r="D2" s="291"/>
      <c r="E2" s="291"/>
      <c r="F2" s="291"/>
    </row>
    <row r="4" spans="1:6" ht="31.5">
      <c r="A4" s="183" t="s">
        <v>70</v>
      </c>
      <c r="B4" s="183" t="s">
        <v>329</v>
      </c>
      <c r="C4" s="184" t="s">
        <v>330</v>
      </c>
      <c r="D4" s="183" t="s">
        <v>73</v>
      </c>
      <c r="E4" s="183" t="s">
        <v>317</v>
      </c>
      <c r="F4" s="183" t="s">
        <v>299</v>
      </c>
    </row>
    <row r="5" spans="1:6" ht="15.75">
      <c r="A5" s="185">
        <v>1</v>
      </c>
      <c r="B5" s="186" t="s">
        <v>333</v>
      </c>
      <c r="C5" s="186">
        <v>1987</v>
      </c>
      <c r="D5" s="186">
        <v>3068</v>
      </c>
      <c r="E5" s="186">
        <v>28</v>
      </c>
      <c r="F5" s="186">
        <f>+D5*E5</f>
        <v>85904</v>
      </c>
    </row>
    <row r="6" spans="1:6" ht="15.75">
      <c r="A6" s="186"/>
      <c r="B6" s="186"/>
      <c r="C6" s="186"/>
      <c r="D6" s="186"/>
      <c r="E6" s="186"/>
      <c r="F6" s="186"/>
    </row>
    <row r="7" spans="1:6" ht="15.75">
      <c r="A7" s="292" t="s">
        <v>69</v>
      </c>
      <c r="B7" s="293"/>
      <c r="C7" s="294"/>
      <c r="D7" s="84">
        <f>SUM(D5:D6)</f>
        <v>3068</v>
      </c>
      <c r="E7" s="84"/>
      <c r="F7" s="84">
        <f>SUM(F5:F6)</f>
        <v>85904</v>
      </c>
    </row>
  </sheetData>
  <mergeCells count="3">
    <mergeCell ref="A2:F2"/>
    <mergeCell ref="A7:C7"/>
    <mergeCell ref="C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Եղվ.</vt:lpstr>
      <vt:lpstr>ՔԿԱԳ</vt:lpstr>
      <vt:lpstr>ՕՐՀՈՒՍ</vt:lpstr>
      <vt:lpstr>Եղվ.1 մանկ</vt:lpstr>
      <vt:lpstr>Զով. մանկ</vt:lpstr>
      <vt:lpstr>Զորավան մանկ</vt:lpstr>
      <vt:lpstr>Եղվ. արվ. դպ</vt:lpstr>
      <vt:lpstr>Զով. եր. դպ</vt:lpstr>
      <vt:lpstr>Զով. մշ. կենտ</vt:lpstr>
      <vt:lpstr>Գրադ</vt:lpstr>
      <vt:lpstr>Բարեկարգ.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2023-02-07T07:42:10Z</dcterms:modified>
</cp:coreProperties>
</file>